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5 - 2026/"/>
    </mc:Choice>
  </mc:AlternateContent>
  <xr:revisionPtr revIDLastSave="0" documentId="13_ncr:1_{48C500BD-7F89-1546-8BAB-3F09334DC170}" xr6:coauthVersionLast="47" xr6:coauthVersionMax="47" xr10:uidLastSave="{00000000-0000-0000-0000-000000000000}"/>
  <bookViews>
    <workbookView xWindow="66220" yWindow="2960" windowWidth="30240" windowHeight="18980" activeTab="1" xr2:uid="{449AB60D-62F5-1944-AA17-FBFE0F50A986}"/>
  </bookViews>
  <sheets>
    <sheet name="Weekly trades" sheetId="1" r:id="rId1"/>
    <sheet name="Private - Buyback Summary" sheetId="3" r:id="rId2"/>
  </sheets>
  <externalReferences>
    <externalReference r:id="rId3"/>
    <externalReference r:id="rId4"/>
  </externalReferences>
  <definedNames>
    <definedName name="__FDS_HYPERLINK_TOGGLE_STATE__" hidden="1">"ON"</definedName>
    <definedName name="ADTVpercent">OFFSET(#REF!,0,0,[0]!daynr)</definedName>
    <definedName name="ApplyConditionalFormatting">[1]Start!$C$6</definedName>
    <definedName name="AverageDailyVWAP">OFFSET(#REF!,0,0,[0]!daynr)</definedName>
    <definedName name="AveragePurchasePrices">OFFSET(#REF!,0,0,[0]!daynr)</definedName>
    <definedName name="BS_Date">[1]Start!$C$46</definedName>
    <definedName name="BudgetYear">[1]Start!$C$53</definedName>
    <definedName name="CapRatio_BIII">[1]Start!$C$25</definedName>
    <definedName name="closingPrices">OFFSET(#REF!,0,0,[0]!daynr)</definedName>
    <definedName name="Cost_Loading_Rate">[1]Start!$C$23</definedName>
    <definedName name="CurrHalf">[1]Start!$C$59</definedName>
    <definedName name="CurrHalfEndDate">[1]Start!$C$67</definedName>
    <definedName name="CurrHalfStartDate">[1]Start!$C$66</definedName>
    <definedName name="CurrQuarter">[1]Start!$C$58</definedName>
    <definedName name="CurrQuarterEndDate">[1]Start!$C$63</definedName>
    <definedName name="CurrQuarterStartDate">[1]Start!$C$62</definedName>
    <definedName name="DailyPurchases">OFFSET(#REF!,0,0,daynr)</definedName>
    <definedName name="DailyVWAP">OFFSET(#REF!,0,0,daynr)</definedName>
    <definedName name="datelabels">OFFSET(#REF!,0,0,daynr)</definedName>
    <definedName name="daynr">#REF!</definedName>
    <definedName name="discount">OFFSET(#REF!,0,0,daynr)</definedName>
    <definedName name="DTD_Year2">[1]Start!$C$32</definedName>
    <definedName name="Funding_Rate_Visa">[1]Start!$C$19</definedName>
    <definedName name="IncludeCPBJV">'[1]Rev Summary'!$E$1</definedName>
    <definedName name="IncludeSETG">[1]Start!$C$5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44420.7001967593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[1]Start!$C$48</definedName>
    <definedName name="Mappings_ResearchSites">[1]!Mappings_Research[Research Site Name]</definedName>
    <definedName name="Mappings_Sectors">'[1]ML Summary'!$D$9:$D$21</definedName>
    <definedName name="Permissionedregion">[1]Start!$C$12</definedName>
    <definedName name="Permissionedregion2">[1]Start!$C$13</definedName>
    <definedName name="Permissionedregion3">[1]Start!$C$14</definedName>
    <definedName name="PnLStartDate">[1]Start!$C$7</definedName>
    <definedName name="PnLStartDate_DealLevel">[1]Start!$C$8</definedName>
    <definedName name="PurchasePrices">OFFSET(#REF!,0,0,daynr)</definedName>
    <definedName name="Query_from_SES_DW_User_1" localSheetId="1" hidden="1">'Private - Buyback Summary'!#REF!</definedName>
    <definedName name="Query_from_SES_DW_User_2" localSheetId="1" hidden="1">'Private - Buyback Summary'!$A$4:$N$58</definedName>
    <definedName name="Query_from_SES_DW_User_2" localSheetId="0" hidden="1">'Weekly trades'!$B$4:$L$230</definedName>
    <definedName name="Query_from_SES_DW_User_2_1" localSheetId="0" hidden="1">'Weekly trades'!#REF!</definedName>
    <definedName name="Query_from_SES_DW_User_2_2" localSheetId="0" hidden="1">'Weekly trades'!#REF!</definedName>
    <definedName name="Region_Primary">[1]Start!$C$15</definedName>
    <definedName name="Region_Secondary">[1]Start!$C$16</definedName>
    <definedName name="Region_Tertiary">[1]Start!$C$17</definedName>
    <definedName name="ReportDate">[1]Start!$C$31</definedName>
    <definedName name="ReportDate_ML">[1]Start!$C$38</definedName>
    <definedName name="ReportDate_ML_Americas">[1]Start!$C$40</definedName>
    <definedName name="ReportDate_ML_Asia">[1]Start!$C$41</definedName>
    <definedName name="ReportDate_ML_EMEA">[1]Start!$C$39</definedName>
    <definedName name="ReportDate_PnL_APAC">[1]Start!$C$37</definedName>
    <definedName name="ReportDate_PnL_EMEA">[1]Start!$C$34</definedName>
    <definedName name="ReportDate_PnL_LATAM">[1]Start!$C$36</definedName>
    <definedName name="ReportDate_PnL_NAM">[1]Start!$C$35</definedName>
    <definedName name="ReportDate_Sim">[1]Start!$C$4</definedName>
    <definedName name="ReportingYears">[1]Start!$C$49:$C$52</definedName>
    <definedName name="RWA_Date">[1]Start!$C$44</definedName>
    <definedName name="RWA_Date_PM">[1]Start!$C$45</definedName>
    <definedName name="SelectedChartParam_ML_LTV">'[1]Loans Portfolio'!$N$2</definedName>
    <definedName name="SelectedChartParam_ML_Notional">'[1]Loans Portfolio'!$K$2</definedName>
    <definedName name="SelectedChartParam_ML_Region">'[1]Loans Portfolio'!$M$2</definedName>
    <definedName name="SelectedChartParam_ML_RegionName">'[1]Loans Portfolio'!$M$3</definedName>
    <definedName name="SelectedOptPeriod_Boffin">'[1]Rev Summary'!$A$108</definedName>
    <definedName name="SelectedOptPeriodName_Boffin">'[1]Rev Summary'!$B$108</definedName>
    <definedName name="SelectedOptRegion">'[1]Rev Summary'!$GA$82</definedName>
    <definedName name="SelectedOptRegion_Boffin">'[1]Rev Summary'!$J$108</definedName>
    <definedName name="SelectedOptRegionName">'[1]Rev Summary'!$GW$82</definedName>
    <definedName name="SelectedOptRegionName_Boffin">'[1]Rev Summary'!$K$108</definedName>
    <definedName name="SelectedOptTopBott">'[1]Rev Summary'!$B$82</definedName>
    <definedName name="SelectedProductGroup">'[1]Rev Metrics - Top Trades'!$F$3</definedName>
    <definedName name="SelectedRegion">'[1]Rev Metrics - Top Trades'!$F$2</definedName>
    <definedName name="SelectedYear">'[1]Rev Metrics - Top Trades'!$U$3</definedName>
    <definedName name="SpreadsheetBuilder_1" hidden="1">#REF!</definedName>
    <definedName name="SpreadsheetBuilder_2" hidden="1">#REF!</definedName>
    <definedName name="SpreadsheetBuilder_8" hidden="1">#REF!</definedName>
    <definedName name="TaxRate_Year1">[1]Start!$C$20</definedName>
    <definedName name="TCE_B3S">[1]Start!$C$28</definedName>
    <definedName name="TCE_Date">[1]Start!$C$47</definedName>
    <definedName name="TCE_GSIB_RWA">[1]Start!$C$29</definedName>
    <definedName name="TCE_Mgmt_Buffer">[1]Start!$C$30</definedName>
    <definedName name="TotalADTV">OFFSET(#REF!,0,0,[0]!daynr)</definedName>
    <definedName name="VisaB_Expiry_Date">[1]Start!$C$71</definedName>
    <definedName name="VisaB_Initial_Trade_Date">[1]Start!$C$70</definedName>
    <definedName name="VisaB_Simulated_End_Date">[1]Start!$C$73</definedName>
    <definedName name="VisaB_Simulated_Start_Date">[1]Start!$C$72</definedName>
    <definedName name="Year1">[1]Start!$C$49</definedName>
    <definedName name="Year2">[1]Start!$C$50</definedName>
    <definedName name="Year3">[1]Start!$C$51</definedName>
    <definedName name="Year4">[1]Start!$C$52</definedName>
    <definedName name="YTDDaysElapsed">[1]Start!$C$54</definedName>
    <definedName name="YTDDaysRemaining">[1]Start!$C$55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P3" i="3"/>
  <c r="P4" i="3"/>
  <c r="B5" i="3"/>
  <c r="C5" i="3"/>
  <c r="D5" i="3"/>
  <c r="I5" i="3"/>
  <c r="K5" i="3"/>
  <c r="L5" i="3"/>
  <c r="B6" i="3"/>
  <c r="C6" i="3"/>
  <c r="D6" i="3"/>
  <c r="I6" i="3"/>
  <c r="K6" i="3"/>
  <c r="L6" i="3"/>
  <c r="B7" i="3"/>
  <c r="C7" i="3"/>
  <c r="D7" i="3"/>
  <c r="I7" i="3"/>
  <c r="K7" i="3"/>
  <c r="L7" i="3"/>
  <c r="B8" i="3"/>
  <c r="C8" i="3"/>
  <c r="D8" i="3"/>
  <c r="I8" i="3"/>
  <c r="K8" i="3"/>
  <c r="L8" i="3"/>
  <c r="B9" i="3"/>
  <c r="C9" i="3"/>
  <c r="D9" i="3"/>
  <c r="I9" i="3"/>
  <c r="K9" i="3"/>
  <c r="L9" i="3"/>
  <c r="B10" i="3"/>
  <c r="C10" i="3"/>
  <c r="D10" i="3"/>
  <c r="I10" i="3"/>
  <c r="K10" i="3"/>
  <c r="L10" i="3"/>
  <c r="B11" i="3"/>
  <c r="C11" i="3"/>
  <c r="D11" i="3"/>
  <c r="I11" i="3"/>
  <c r="K11" i="3"/>
  <c r="L11" i="3"/>
  <c r="B12" i="3"/>
  <c r="C12" i="3"/>
  <c r="D12" i="3"/>
  <c r="I12" i="3"/>
  <c r="K12" i="3"/>
  <c r="L12" i="3"/>
  <c r="B13" i="3"/>
  <c r="C13" i="3"/>
  <c r="D13" i="3"/>
  <c r="I13" i="3"/>
  <c r="K13" i="3"/>
  <c r="L13" i="3"/>
  <c r="B14" i="3"/>
  <c r="C14" i="3"/>
  <c r="D14" i="3"/>
  <c r="I14" i="3"/>
  <c r="K14" i="3"/>
  <c r="L14" i="3"/>
  <c r="B15" i="3"/>
  <c r="C15" i="3"/>
  <c r="D15" i="3"/>
  <c r="I15" i="3"/>
  <c r="K15" i="3"/>
  <c r="L15" i="3"/>
  <c r="B16" i="3"/>
  <c r="C16" i="3"/>
  <c r="D16" i="3"/>
  <c r="I16" i="3"/>
  <c r="K16" i="3"/>
  <c r="L16" i="3"/>
  <c r="B17" i="3"/>
  <c r="C17" i="3"/>
  <c r="D17" i="3"/>
  <c r="I17" i="3"/>
  <c r="K17" i="3"/>
  <c r="L17" i="3"/>
  <c r="B18" i="3"/>
  <c r="C18" i="3"/>
  <c r="D18" i="3"/>
  <c r="I18" i="3"/>
  <c r="K18" i="3"/>
  <c r="L18" i="3"/>
  <c r="B19" i="3"/>
  <c r="C19" i="3"/>
  <c r="D19" i="3"/>
  <c r="I19" i="3"/>
  <c r="K19" i="3"/>
  <c r="L19" i="3"/>
  <c r="B20" i="3"/>
  <c r="C20" i="3"/>
  <c r="D20" i="3"/>
  <c r="I20" i="3"/>
  <c r="K20" i="3"/>
  <c r="L20" i="3"/>
  <c r="B21" i="3"/>
  <c r="C21" i="3"/>
  <c r="D21" i="3"/>
  <c r="I21" i="3"/>
  <c r="K21" i="3"/>
  <c r="L21" i="3"/>
  <c r="B22" i="3"/>
  <c r="C22" i="3"/>
  <c r="D22" i="3"/>
  <c r="I22" i="3"/>
  <c r="K22" i="3"/>
  <c r="L22" i="3"/>
  <c r="B23" i="3"/>
  <c r="C23" i="3"/>
  <c r="D23" i="3"/>
  <c r="I23" i="3"/>
  <c r="K23" i="3"/>
  <c r="L23" i="3"/>
  <c r="B24" i="3"/>
  <c r="C24" i="3"/>
  <c r="D24" i="3"/>
  <c r="I24" i="3"/>
  <c r="K24" i="3"/>
  <c r="L24" i="3"/>
  <c r="B25" i="3"/>
  <c r="C25" i="3"/>
  <c r="D25" i="3"/>
  <c r="I25" i="3"/>
  <c r="K25" i="3"/>
  <c r="L25" i="3"/>
  <c r="B26" i="3"/>
  <c r="C26" i="3"/>
  <c r="D26" i="3"/>
  <c r="I26" i="3"/>
  <c r="K26" i="3"/>
  <c r="L26" i="3"/>
  <c r="B27" i="3"/>
  <c r="C27" i="3"/>
  <c r="D27" i="3"/>
  <c r="I27" i="3"/>
  <c r="K27" i="3"/>
  <c r="L27" i="3"/>
  <c r="B28" i="3"/>
  <c r="C28" i="3"/>
  <c r="D28" i="3"/>
  <c r="I28" i="3"/>
  <c r="K28" i="3"/>
  <c r="L28" i="3"/>
  <c r="B29" i="3"/>
  <c r="C29" i="3"/>
  <c r="D29" i="3"/>
  <c r="I29" i="3"/>
  <c r="K29" i="3"/>
  <c r="L29" i="3"/>
  <c r="B30" i="3"/>
  <c r="C30" i="3"/>
  <c r="D30" i="3"/>
  <c r="I30" i="3"/>
  <c r="K30" i="3"/>
  <c r="L30" i="3"/>
  <c r="B31" i="3"/>
  <c r="C31" i="3"/>
  <c r="D31" i="3"/>
  <c r="I31" i="3"/>
  <c r="K31" i="3"/>
  <c r="L31" i="3"/>
  <c r="B32" i="3"/>
  <c r="C32" i="3"/>
  <c r="D32" i="3"/>
  <c r="I32" i="3"/>
  <c r="K32" i="3"/>
  <c r="L32" i="3"/>
  <c r="B33" i="3"/>
  <c r="C33" i="3"/>
  <c r="D33" i="3"/>
  <c r="I33" i="3"/>
  <c r="K33" i="3"/>
  <c r="L33" i="3"/>
  <c r="B34" i="3"/>
  <c r="C34" i="3"/>
  <c r="D34" i="3"/>
  <c r="I34" i="3"/>
  <c r="K34" i="3"/>
  <c r="L34" i="3"/>
  <c r="B35" i="3"/>
  <c r="C35" i="3"/>
  <c r="D35" i="3"/>
  <c r="I35" i="3"/>
  <c r="K35" i="3"/>
  <c r="L35" i="3"/>
  <c r="B36" i="3"/>
  <c r="C36" i="3"/>
  <c r="D36" i="3"/>
  <c r="I36" i="3"/>
  <c r="K36" i="3"/>
  <c r="L36" i="3"/>
  <c r="B37" i="3"/>
  <c r="C37" i="3"/>
  <c r="D37" i="3"/>
  <c r="I37" i="3"/>
  <c r="K37" i="3"/>
  <c r="L37" i="3"/>
  <c r="B38" i="3"/>
  <c r="C38" i="3"/>
  <c r="D38" i="3"/>
  <c r="I38" i="3"/>
  <c r="K38" i="3"/>
  <c r="L38" i="3"/>
  <c r="B39" i="3"/>
  <c r="C39" i="3"/>
  <c r="D39" i="3"/>
  <c r="I39" i="3"/>
  <c r="K39" i="3"/>
  <c r="L39" i="3"/>
  <c r="B40" i="3"/>
  <c r="C40" i="3"/>
  <c r="D40" i="3"/>
  <c r="I40" i="3"/>
  <c r="K40" i="3"/>
  <c r="L40" i="3"/>
  <c r="B41" i="3"/>
  <c r="C41" i="3"/>
  <c r="D41" i="3"/>
  <c r="I41" i="3"/>
  <c r="K41" i="3"/>
  <c r="L41" i="3"/>
  <c r="B42" i="3"/>
  <c r="C42" i="3"/>
  <c r="D42" i="3"/>
  <c r="I42" i="3"/>
  <c r="K42" i="3"/>
  <c r="L42" i="3"/>
  <c r="B43" i="3"/>
  <c r="C43" i="3"/>
  <c r="D43" i="3"/>
  <c r="I43" i="3"/>
  <c r="K43" i="3"/>
  <c r="L43" i="3"/>
  <c r="B44" i="3"/>
  <c r="C44" i="3"/>
  <c r="D44" i="3"/>
  <c r="I44" i="3"/>
  <c r="K44" i="3"/>
  <c r="L44" i="3"/>
  <c r="B45" i="3"/>
  <c r="C45" i="3"/>
  <c r="D45" i="3"/>
  <c r="I45" i="3"/>
  <c r="K45" i="3"/>
  <c r="L45" i="3"/>
  <c r="B46" i="3"/>
  <c r="C46" i="3"/>
  <c r="D46" i="3"/>
  <c r="I46" i="3"/>
  <c r="K46" i="3"/>
  <c r="L46" i="3"/>
  <c r="B47" i="3"/>
  <c r="C47" i="3"/>
  <c r="D47" i="3"/>
  <c r="I47" i="3"/>
  <c r="K47" i="3"/>
  <c r="L47" i="3"/>
  <c r="B48" i="3"/>
  <c r="C48" i="3"/>
  <c r="D48" i="3"/>
  <c r="I48" i="3"/>
  <c r="K48" i="3"/>
  <c r="L48" i="3"/>
  <c r="B49" i="3"/>
  <c r="C49" i="3"/>
  <c r="D49" i="3"/>
  <c r="I49" i="3"/>
  <c r="K49" i="3"/>
  <c r="L49" i="3"/>
  <c r="B50" i="3"/>
  <c r="C50" i="3"/>
  <c r="D50" i="3"/>
  <c r="I50" i="3"/>
  <c r="K50" i="3"/>
  <c r="L50" i="3"/>
  <c r="B51" i="3"/>
  <c r="C51" i="3"/>
  <c r="D51" i="3"/>
  <c r="I51" i="3"/>
  <c r="K51" i="3"/>
  <c r="L51" i="3"/>
  <c r="B52" i="3"/>
  <c r="C52" i="3"/>
  <c r="D52" i="3"/>
  <c r="I52" i="3"/>
  <c r="K52" i="3"/>
  <c r="L52" i="3"/>
  <c r="B53" i="3"/>
  <c r="C53" i="3"/>
  <c r="D53" i="3"/>
  <c r="I53" i="3"/>
  <c r="K53" i="3"/>
  <c r="L53" i="3"/>
  <c r="B54" i="3"/>
  <c r="C54" i="3"/>
  <c r="D54" i="3"/>
  <c r="I54" i="3"/>
  <c r="K54" i="3"/>
  <c r="L54" i="3"/>
  <c r="B55" i="3"/>
  <c r="C55" i="3"/>
  <c r="D55" i="3"/>
  <c r="I55" i="3"/>
  <c r="K55" i="3"/>
  <c r="L55" i="3"/>
  <c r="B56" i="3"/>
  <c r="C56" i="3"/>
  <c r="D56" i="3"/>
  <c r="I56" i="3"/>
  <c r="K56" i="3"/>
  <c r="L56" i="3"/>
  <c r="B57" i="3"/>
  <c r="C57" i="3"/>
  <c r="D57" i="3"/>
  <c r="I57" i="3"/>
  <c r="K57" i="3"/>
  <c r="L57" i="3"/>
  <c r="B58" i="3"/>
  <c r="C58" i="3"/>
  <c r="D58" i="3"/>
  <c r="I58" i="3"/>
  <c r="K58" i="3"/>
  <c r="L58" i="3"/>
  <c r="E59" i="3"/>
  <c r="G59" i="3"/>
  <c r="H59" i="3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5D83AA-B9B6-4308-B28D-2F9F803EC0D8}" name="Summary" type="1" refreshedVersion="8" deleted="1" background="1" refreshOnLoad="1" saveData="1">
    <dbPr connection="" command=""/>
    <parameters count="5">
      <parameter name="Parameter1" parameterType="cell" refreshOnChange="1" cell="'[30.01.26_Share Buyback Report_Nordnet.xlsm]Start'!$C$4"/>
      <parameter name="Parameter2" parameterType="cell" cell="'[30.01.26_Share Buyback Report_Nordnet.xlsm]Start'!$C$9"/>
      <parameter name="Parameter3" parameterType="cell" cell="'[30.01.26_Share Buyback Report_Nordnet.xlsm]Start'!$C$10"/>
      <parameter name="Parameter4" parameterType="cell" cell="'[30.01.26_Share Buyback Report_Nordnet.xlsm]Start'!$H$2"/>
      <parameter name="Parameter5" parameterType="cell" cell="'[30.01.26_Share Buyback Report_Nordnet.xlsm]Start'!$C$10"/>
    </parameters>
  </connection>
  <connection id="2" xr16:uid="{D5EE596D-9EB3-4F56-BEAB-870603F1808E}" name="Weekly Summary" type="1" refreshedVersion="8" deleted="1" background="1" refreshOnLoad="1" saveData="1">
    <dbPr connection="" command=""/>
    <parameters count="5">
      <parameter name="Parameter1" parameterType="cell" refreshOnChange="1" cell="'[30.01.26_Share Buyback Report_Nordnet.xlsm]Start'!$C$4"/>
      <parameter name="Parameter2" parameterType="cell" cell="'[30.01.26_Share Buyback Report_Nordnet.xlsm]Start'!$C$9"/>
      <parameter name="Parameter3" parameterType="cell" cell="'[30.01.26_Share Buyback Report_Nordnet.xlsm]Start'!$C$10"/>
      <parameter name="Parameter4" parameterType="cell" cell="'[30.01.26_Share Buyback Report_Nordnet.xlsm]Start'!$H$3"/>
      <parameter name="Parameter5" parameterType="cell" cell="'[30.01.26_Share Buyback Report_Nordnet.xlsm]Start'!$C$10"/>
    </parameters>
  </connection>
</connections>
</file>

<file path=xl/sharedStrings.xml><?xml version="1.0" encoding="utf-8"?>
<sst xmlns="http://schemas.openxmlformats.org/spreadsheetml/2006/main" count="1889" uniqueCount="505">
  <si>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</si>
  <si>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</si>
  <si>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</si>
  <si>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</si>
  <si>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</si>
  <si>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</si>
  <si>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</si>
  <si>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</si>
  <si>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</si>
  <si>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</si>
  <si>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</si>
  <si>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</si>
  <si>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</si>
  <si>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</si>
  <si>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</si>
  <si>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</si>
  <si>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08:39:57</t>
  </si>
  <si>
    <t>14:53:27</t>
  </si>
  <si>
    <t>14:28:46</t>
  </si>
  <si>
    <t>13:33:39</t>
  </si>
  <si>
    <t>08:02:13</t>
  </si>
  <si>
    <t>Weekly Individual trade details for week 5:</t>
  </si>
  <si>
    <t>30-Jan-2026</t>
  </si>
  <si>
    <t>08:04:52</t>
  </si>
  <si>
    <t>xZKMVQXSH5W</t>
  </si>
  <si>
    <t>29-Jan-2026</t>
  </si>
  <si>
    <t>08:01:01</t>
  </si>
  <si>
    <t>xZKMVKjr4Rk</t>
  </si>
  <si>
    <t>28-Jan-2026</t>
  </si>
  <si>
    <t>11:43:51</t>
  </si>
  <si>
    <t>xZKMVlOI5Zq</t>
  </si>
  <si>
    <t>xZKMVlOI5Zs</t>
  </si>
  <si>
    <t>11:37:05</t>
  </si>
  <si>
    <t>xZKMVlOIFK0</t>
  </si>
  <si>
    <t>xZKMVlOIFK2</t>
  </si>
  <si>
    <t>08:05:45</t>
  </si>
  <si>
    <t>xZKMVlOEBAP</t>
  </si>
  <si>
    <t>xZKMVlOFq@M</t>
  </si>
  <si>
    <t>08:01:17</t>
  </si>
  <si>
    <t>xZKMVlOFr17</t>
  </si>
  <si>
    <t>27-Jan-2026</t>
  </si>
  <si>
    <t>16:22:38</t>
  </si>
  <si>
    <t>xZKMVv4kce3</t>
  </si>
  <si>
    <t>xZKMVv4kce5</t>
  </si>
  <si>
    <t>16:19:30</t>
  </si>
  <si>
    <t>xZKMVv4kZWP</t>
  </si>
  <si>
    <t>16:16:57</t>
  </si>
  <si>
    <t>xZKMVv4klRJ</t>
  </si>
  <si>
    <t>16:13:22</t>
  </si>
  <si>
    <t>xZKMVv4kMWr</t>
  </si>
  <si>
    <t>16:10:00</t>
  </si>
  <si>
    <t>xZKMVv4kIPf</t>
  </si>
  <si>
    <t>16:06:54</t>
  </si>
  <si>
    <t>xZKMVv4kViQ</t>
  </si>
  <si>
    <t>16:02:43</t>
  </si>
  <si>
    <t>xZKMVv4k7lK</t>
  </si>
  <si>
    <t>16:02:41</t>
  </si>
  <si>
    <t>xZKMVv4k7qQ</t>
  </si>
  <si>
    <t>16:00:13</t>
  </si>
  <si>
    <t>xZKMVv4k0Xn</t>
  </si>
  <si>
    <t>15:56:45</t>
  </si>
  <si>
    <t>xZKMVv4kCPx</t>
  </si>
  <si>
    <t>xZKMVv4kCPz</t>
  </si>
  <si>
    <t>15:55:22</t>
  </si>
  <si>
    <t>xZKMVv4kAId</t>
  </si>
  <si>
    <t>15:51:14</t>
  </si>
  <si>
    <t>xZKMVv4lrtV</t>
  </si>
  <si>
    <t>15:44:06</t>
  </si>
  <si>
    <t>xZKMVv4lxI8</t>
  </si>
  <si>
    <t>15:40:34</t>
  </si>
  <si>
    <t>xZKMVv4laM9</t>
  </si>
  <si>
    <t>15:35:26</t>
  </si>
  <si>
    <t>xZKMVv4liWW</t>
  </si>
  <si>
    <t>xZKMVv4liWY</t>
  </si>
  <si>
    <t>15:29:47</t>
  </si>
  <si>
    <t>xZKMVv4lKmL</t>
  </si>
  <si>
    <t>xZKMVv4lKmN</t>
  </si>
  <si>
    <t>15:27:02</t>
  </si>
  <si>
    <t>xZKMVv4lGmf</t>
  </si>
  <si>
    <t>15:24:07</t>
  </si>
  <si>
    <t>xZKMVv4lS3R</t>
  </si>
  <si>
    <t>15:22:18</t>
  </si>
  <si>
    <t>xZKMVv4lR5X</t>
  </si>
  <si>
    <t>15:22:09</t>
  </si>
  <si>
    <t>xZKMVv4lRL4</t>
  </si>
  <si>
    <t>15:18:37</t>
  </si>
  <si>
    <t>xZKMVv4l5cA</t>
  </si>
  <si>
    <t>15:08:22</t>
  </si>
  <si>
    <t>xZKMVv4erle</t>
  </si>
  <si>
    <t>15:07:54</t>
  </si>
  <si>
    <t>xZKMVv4erMz</t>
  </si>
  <si>
    <t>14:59:42</t>
  </si>
  <si>
    <t>xZKMVv4ebsy</t>
  </si>
  <si>
    <t>14:59:09</t>
  </si>
  <si>
    <t>xZKMVv4eY3l</t>
  </si>
  <si>
    <t>14:57:48</t>
  </si>
  <si>
    <t>xZKMVv4eWUr</t>
  </si>
  <si>
    <t>14:56:57</t>
  </si>
  <si>
    <t>xZKMVv4ekwb</t>
  </si>
  <si>
    <t>xZKMVv4ekwd</t>
  </si>
  <si>
    <t>xZKMVv4ekwZ</t>
  </si>
  <si>
    <t>14:49:24</t>
  </si>
  <si>
    <t>xZKMVv4eJya</t>
  </si>
  <si>
    <t>14:47:27</t>
  </si>
  <si>
    <t>xZKMVv4eV3H</t>
  </si>
  <si>
    <t>14:47:07</t>
  </si>
  <si>
    <t>xZKMVv4eSzJ</t>
  </si>
  <si>
    <t>xZKMVv4eSyE</t>
  </si>
  <si>
    <t>14:36:20</t>
  </si>
  <si>
    <t>xZKMVv4fs4f</t>
  </si>
  <si>
    <t>14:33:27</t>
  </si>
  <si>
    <t>xZKMVv4fm1E</t>
  </si>
  <si>
    <t>14:33:25</t>
  </si>
  <si>
    <t>xZKMVv4fm34</t>
  </si>
  <si>
    <t>14:22:16</t>
  </si>
  <si>
    <t>xZKMVv4fliO</t>
  </si>
  <si>
    <t>xZKMVv4fliU</t>
  </si>
  <si>
    <t>14:17:27</t>
  </si>
  <si>
    <t>xZKMVv4ffjh</t>
  </si>
  <si>
    <t>14:15:51</t>
  </si>
  <si>
    <t>xZKMVv4fNif</t>
  </si>
  <si>
    <t>14:06:01</t>
  </si>
  <si>
    <t>xZKMVv4fO0N</t>
  </si>
  <si>
    <t>14:00:11</t>
  </si>
  <si>
    <t>xZKMVv4f0BO</t>
  </si>
  <si>
    <t>13:54:51</t>
  </si>
  <si>
    <t>xZKMVv4f8lY</t>
  </si>
  <si>
    <t>13:53:39</t>
  </si>
  <si>
    <t>xZKMVv4f93f</t>
  </si>
  <si>
    <t>xZKMVv4f93h</t>
  </si>
  <si>
    <t>13:41:09</t>
  </si>
  <si>
    <t>xZKMVv4gcVh</t>
  </si>
  <si>
    <t>13:38:47</t>
  </si>
  <si>
    <t>xZKMVv4gbGa</t>
  </si>
  <si>
    <t>13:26:28</t>
  </si>
  <si>
    <t>xZKMVv4gKpG</t>
  </si>
  <si>
    <t>13:18:37</t>
  </si>
  <si>
    <t>xZKMVv4gSLg</t>
  </si>
  <si>
    <t>xZKMVv4gSLi</t>
  </si>
  <si>
    <t>xZKMVv4gSLk</t>
  </si>
  <si>
    <t>xZKMVv4gSLm</t>
  </si>
  <si>
    <t>xZKMVv4gSLo</t>
  </si>
  <si>
    <t>xZKMVv4gSLq</t>
  </si>
  <si>
    <t>xZKMVv4gSLs</t>
  </si>
  <si>
    <t>xZKMVv4gSLu</t>
  </si>
  <si>
    <t>13:10:09</t>
  </si>
  <si>
    <t>xZKMVv4g2Wt</t>
  </si>
  <si>
    <t>13:10:04</t>
  </si>
  <si>
    <t>xZKMVv4g2qo</t>
  </si>
  <si>
    <t>13:02:26</t>
  </si>
  <si>
    <t>xZKMVv4gDA$</t>
  </si>
  <si>
    <t>12:56:09</t>
  </si>
  <si>
    <t>xZKMVv4hqq$</t>
  </si>
  <si>
    <t>xZKMVv4hqq3</t>
  </si>
  <si>
    <t>12:44:16</t>
  </si>
  <si>
    <t>xZKMVv4hugD</t>
  </si>
  <si>
    <t>12:28:36</t>
  </si>
  <si>
    <t>xZKMVv4hgJ$</t>
  </si>
  <si>
    <t>12:22:33</t>
  </si>
  <si>
    <t>xZKMVv4hKu1</t>
  </si>
  <si>
    <t>12:11:04</t>
  </si>
  <si>
    <t>xZKMVv4hQxM</t>
  </si>
  <si>
    <t>12:04:53</t>
  </si>
  <si>
    <t>xZKMVv4h7IR</t>
  </si>
  <si>
    <t>xZKMVv4h7IT</t>
  </si>
  <si>
    <t>11:42:17</t>
  </si>
  <si>
    <t>xZKMVv4amv$</t>
  </si>
  <si>
    <t>11:37:18</t>
  </si>
  <si>
    <t>xZKMVv4ayJW</t>
  </si>
  <si>
    <t>11:27:30</t>
  </si>
  <si>
    <t>xZKMVv4aYp9</t>
  </si>
  <si>
    <t>11:21:54</t>
  </si>
  <si>
    <t>xZKMVv4alBg</t>
  </si>
  <si>
    <t>xZKMVv4alBp</t>
  </si>
  <si>
    <t>11:12:20</t>
  </si>
  <si>
    <t>xZKMVv4aK3z</t>
  </si>
  <si>
    <t>11:04:33</t>
  </si>
  <si>
    <t>xZKMVv4aVTj</t>
  </si>
  <si>
    <t>11:00:13</t>
  </si>
  <si>
    <t>xZKMVv4aPeT</t>
  </si>
  <si>
    <t>10:55:07</t>
  </si>
  <si>
    <t>xZKMVv4a24g</t>
  </si>
  <si>
    <t>10:55:03</t>
  </si>
  <si>
    <t>xZKMVv4a2FV</t>
  </si>
  <si>
    <t>10:34:07</t>
  </si>
  <si>
    <t>xZKMVv4bnCX</t>
  </si>
  <si>
    <t>10:31:19</t>
  </si>
  <si>
    <t>xZKMVv4byy4</t>
  </si>
  <si>
    <t>10:30:25</t>
  </si>
  <si>
    <t>xZKMVv4bzn7</t>
  </si>
  <si>
    <t>xZKMVv4bzn9</t>
  </si>
  <si>
    <t>10:22:33</t>
  </si>
  <si>
    <t>xZKMVv4bav5</t>
  </si>
  <si>
    <t>10:12:21</t>
  </si>
  <si>
    <t>xZKMVv4bhoL</t>
  </si>
  <si>
    <t>10:09:38</t>
  </si>
  <si>
    <t>xZKMVv4bMve</t>
  </si>
  <si>
    <t>09:52:40</t>
  </si>
  <si>
    <t>xZKMVv4b4xj</t>
  </si>
  <si>
    <t>09:46:48</t>
  </si>
  <si>
    <t>xZKMVv4bFS$</t>
  </si>
  <si>
    <t>09:45:49</t>
  </si>
  <si>
    <t>xZKMVv4bCU3</t>
  </si>
  <si>
    <t>09:38:12</t>
  </si>
  <si>
    <t>xZKMVv4cqTI</t>
  </si>
  <si>
    <t>09:26:53</t>
  </si>
  <si>
    <t>xZKMVv4cu5$</t>
  </si>
  <si>
    <t>09:21:54</t>
  </si>
  <si>
    <t>xZKMVv4cYXf</t>
  </si>
  <si>
    <t>xZKMVv4cYXo</t>
  </si>
  <si>
    <t>xZKMVv4cYXq</t>
  </si>
  <si>
    <t>09:04:33</t>
  </si>
  <si>
    <t>xZKMVv4cUQb</t>
  </si>
  <si>
    <t>09:03:55</t>
  </si>
  <si>
    <t>xZKMVv4cVKo</t>
  </si>
  <si>
    <t>09:00:05</t>
  </si>
  <si>
    <t>xZKMVv4cO9g</t>
  </si>
  <si>
    <t>08:50:27</t>
  </si>
  <si>
    <t>xZKMVv4cF8k</t>
  </si>
  <si>
    <t>08:45:53</t>
  </si>
  <si>
    <t>xZKMVv4c9gh</t>
  </si>
  <si>
    <t>08:40:24</t>
  </si>
  <si>
    <t>xZKMVv4dpG3</t>
  </si>
  <si>
    <t>08:36:30</t>
  </si>
  <si>
    <t>xZKMVv4dyFG</t>
  </si>
  <si>
    <t>08:36:28</t>
  </si>
  <si>
    <t>xZKMVv4dy8y</t>
  </si>
  <si>
    <t>xZKMVv4dy8@</t>
  </si>
  <si>
    <t>08:32:57</t>
  </si>
  <si>
    <t>xZKMVv4duKU</t>
  </si>
  <si>
    <t>08:26:03</t>
  </si>
  <si>
    <t>xZKMVv4dW7L</t>
  </si>
  <si>
    <t>08:21:08</t>
  </si>
  <si>
    <t>xZKMVv4djA2</t>
  </si>
  <si>
    <t>08:17:43</t>
  </si>
  <si>
    <t>xZKMVv4dfXG</t>
  </si>
  <si>
    <t>08:09:17</t>
  </si>
  <si>
    <t>xZKMVv4dUEM</t>
  </si>
  <si>
    <t>08:07:07</t>
  </si>
  <si>
    <t>xZKMVv4dT21</t>
  </si>
  <si>
    <t>08:01:47</t>
  </si>
  <si>
    <t>xZKMVv4d5PH</t>
  </si>
  <si>
    <t>26-Jan-2026</t>
  </si>
  <si>
    <t>16:24:22</t>
  </si>
  <si>
    <t>xZKMVpF0ChO</t>
  </si>
  <si>
    <t>xZKMVpF0ChQ</t>
  </si>
  <si>
    <t>16:24:02</t>
  </si>
  <si>
    <t>xZKMVpF0CNt</t>
  </si>
  <si>
    <t>16:23:38</t>
  </si>
  <si>
    <t>xZKMVpF0DpH</t>
  </si>
  <si>
    <t>16:23:13</t>
  </si>
  <si>
    <t>xZKMVpF0AaM</t>
  </si>
  <si>
    <t>16:21:50</t>
  </si>
  <si>
    <t>xZKMVpF08be</t>
  </si>
  <si>
    <t>16:19:33</t>
  </si>
  <si>
    <t>xZKMVpF1tEv</t>
  </si>
  <si>
    <t>16:10:05</t>
  </si>
  <si>
    <t>xZKMVpF1veD</t>
  </si>
  <si>
    <t>16:07:48</t>
  </si>
  <si>
    <t>xZKMVpF1aeB</t>
  </si>
  <si>
    <t>16:05:58</t>
  </si>
  <si>
    <t>xZKMVpF1YE3</t>
  </si>
  <si>
    <t>16:04:01</t>
  </si>
  <si>
    <t>xZKMVpF1XwU</t>
  </si>
  <si>
    <t>16:01:55</t>
  </si>
  <si>
    <t>xZKMVpF1isz</t>
  </si>
  <si>
    <t>15:59:22</t>
  </si>
  <si>
    <t>xZKMVpF1eva</t>
  </si>
  <si>
    <t>15:58:54</t>
  </si>
  <si>
    <t>xZKMVpF1fb8</t>
  </si>
  <si>
    <t>15:52:54</t>
  </si>
  <si>
    <t>xZKMVpF1Hy6</t>
  </si>
  <si>
    <t>15:44:00</t>
  </si>
  <si>
    <t>xZKMVpF12hT</t>
  </si>
  <si>
    <t>15:38:08</t>
  </si>
  <si>
    <t>xZKMVpF1ASz</t>
  </si>
  <si>
    <t>15:37:47</t>
  </si>
  <si>
    <t>xZKMVpF1B$M</t>
  </si>
  <si>
    <t>15:37:08</t>
  </si>
  <si>
    <t>xZKMVpF18zV</t>
  </si>
  <si>
    <t>15:35:17</t>
  </si>
  <si>
    <t>xZKMVpF2sTb</t>
  </si>
  <si>
    <t>15:26:09</t>
  </si>
  <si>
    <t>xZKMVpF2vUX</t>
  </si>
  <si>
    <t>15:19:56</t>
  </si>
  <si>
    <t>xZKMVpF2kIo</t>
  </si>
  <si>
    <t>15:18:13</t>
  </si>
  <si>
    <t>xZKMVpF2jyJ</t>
  </si>
  <si>
    <t>15:10:07</t>
  </si>
  <si>
    <t>xZKMVpF2G2V</t>
  </si>
  <si>
    <t>15:04:20</t>
  </si>
  <si>
    <t>xZKMVpF2OhS</t>
  </si>
  <si>
    <t>15:01:48</t>
  </si>
  <si>
    <t>xZKMVpF27Hh</t>
  </si>
  <si>
    <t>14:59:01</t>
  </si>
  <si>
    <t>xZKMVpF20uE</t>
  </si>
  <si>
    <t>xZKMVpF20uG</t>
  </si>
  <si>
    <t>14:58:56</t>
  </si>
  <si>
    <t>xZKMVpF20FO</t>
  </si>
  <si>
    <t>14:58:07</t>
  </si>
  <si>
    <t>xZKMVpF21Up</t>
  </si>
  <si>
    <t>14:56:18</t>
  </si>
  <si>
    <t>xZKMVpF2CAf</t>
  </si>
  <si>
    <t>xZKMVpF29aQ</t>
  </si>
  <si>
    <t>14:48:05</t>
  </si>
  <si>
    <t>xZKMVpF3n3X</t>
  </si>
  <si>
    <t>14:45:00</t>
  </si>
  <si>
    <t>xZKMVpF3xp8</t>
  </si>
  <si>
    <t>14:44:52</t>
  </si>
  <si>
    <t>xZKMVpF3x7T</t>
  </si>
  <si>
    <t>14:39:40</t>
  </si>
  <si>
    <t>xZKMVpF3WM6</t>
  </si>
  <si>
    <t>xZKMVpF3WM8</t>
  </si>
  <si>
    <t>xZKMVpF3RG9</t>
  </si>
  <si>
    <t>14:28:33</t>
  </si>
  <si>
    <t>xZKMVpF3Oka</t>
  </si>
  <si>
    <t>14:21:46</t>
  </si>
  <si>
    <t>xZKMVpF30WH</t>
  </si>
  <si>
    <t>14:20:41</t>
  </si>
  <si>
    <t>xZKMVpF31yg</t>
  </si>
  <si>
    <t>14:04:20</t>
  </si>
  <si>
    <t>xZKMVpFy$PM</t>
  </si>
  <si>
    <t>14:03:08</t>
  </si>
  <si>
    <t>xZKMVpFyzf5</t>
  </si>
  <si>
    <t>13:55:28</t>
  </si>
  <si>
    <t>xZKMVpFyb$L</t>
  </si>
  <si>
    <t>13:43:03</t>
  </si>
  <si>
    <t>xZKMVpFyNYY</t>
  </si>
  <si>
    <t>13:36:30</t>
  </si>
  <si>
    <t>xZKMVpFyHF8</t>
  </si>
  <si>
    <t>13:34:48</t>
  </si>
  <si>
    <t>xZKMVpFyV47</t>
  </si>
  <si>
    <t>xZKMVpFyS9o</t>
  </si>
  <si>
    <t>13:25:53</t>
  </si>
  <si>
    <t>xZKMVpFy4S2</t>
  </si>
  <si>
    <t>13:19:45</t>
  </si>
  <si>
    <t>xZKMVpFyFoO</t>
  </si>
  <si>
    <t>13:09:11</t>
  </si>
  <si>
    <t>xZKMVpFzr30</t>
  </si>
  <si>
    <t>13:08:37</t>
  </si>
  <si>
    <t>xZKMVpFzojE</t>
  </si>
  <si>
    <t>12:59:50</t>
  </si>
  <si>
    <t>xZKMVpFzwpc</t>
  </si>
  <si>
    <t>12:49:20</t>
  </si>
  <si>
    <t>xZKMVpFzZJu</t>
  </si>
  <si>
    <t>12:44:03</t>
  </si>
  <si>
    <t>xZKMVpFzjkl</t>
  </si>
  <si>
    <t>12:43:45</t>
  </si>
  <si>
    <t>xZKMVpFzjwX</t>
  </si>
  <si>
    <t>12:23:47</t>
  </si>
  <si>
    <t>xZKMVpFzOYM</t>
  </si>
  <si>
    <t>12:23:30</t>
  </si>
  <si>
    <t>xZKMVpFzO$R</t>
  </si>
  <si>
    <t>xZKMVpFzO@X</t>
  </si>
  <si>
    <t>11:53:10</t>
  </si>
  <si>
    <t>xZKMVpF@$of</t>
  </si>
  <si>
    <t>11:40:47</t>
  </si>
  <si>
    <t>xZKMVpF@b2A</t>
  </si>
  <si>
    <t>11:40:35</t>
  </si>
  <si>
    <t>xZKMVpF@bNx</t>
  </si>
  <si>
    <t>11:28:48</t>
  </si>
  <si>
    <t>xZKMVpF@hWc</t>
  </si>
  <si>
    <t>11:25:01</t>
  </si>
  <si>
    <t>xZKMVpF@MdY</t>
  </si>
  <si>
    <t>11:21:31</t>
  </si>
  <si>
    <t>xZKMVpF@K1d</t>
  </si>
  <si>
    <t>10:56:33</t>
  </si>
  <si>
    <t>xZKMVpF@12N</t>
  </si>
  <si>
    <t>10:49:13</t>
  </si>
  <si>
    <t>xZKMVpF@8Rj</t>
  </si>
  <si>
    <t>10:43:56</t>
  </si>
  <si>
    <t>xZKMVpF$r22</t>
  </si>
  <si>
    <t>10:41:30</t>
  </si>
  <si>
    <t>xZKMVpF$maD</t>
  </si>
  <si>
    <t>10:37:31</t>
  </si>
  <si>
    <t>xZKMVpF$$vZ</t>
  </si>
  <si>
    <t>xZKMVpF$vKT</t>
  </si>
  <si>
    <t>xZKMVpF$vKV</t>
  </si>
  <si>
    <t>xZKMVpF$vNY</t>
  </si>
  <si>
    <t>10:10:28</t>
  </si>
  <si>
    <t>xZKMVpF$NRS</t>
  </si>
  <si>
    <t>xZKMVpF$NRU</t>
  </si>
  <si>
    <t>10:02:00</t>
  </si>
  <si>
    <t>xZKMVpF$VtT</t>
  </si>
  <si>
    <t>09:47:01</t>
  </si>
  <si>
    <t>xZKMVpF$1C5</t>
  </si>
  <si>
    <t>09:45:24</t>
  </si>
  <si>
    <t>xZKMVpF$ENz</t>
  </si>
  <si>
    <t>09:37:49</t>
  </si>
  <si>
    <t>xZKMVpFusr2</t>
  </si>
  <si>
    <t>09:31:04</t>
  </si>
  <si>
    <t>xZKMVpFum2c</t>
  </si>
  <si>
    <t>09:23:50</t>
  </si>
  <si>
    <t>xZKMVpFuwIq</t>
  </si>
  <si>
    <t>09:22:08</t>
  </si>
  <si>
    <t>xZKMVpFuue0</t>
  </si>
  <si>
    <t>09:20:13</t>
  </si>
  <si>
    <t>xZKMVpFuvN3</t>
  </si>
  <si>
    <t>09:12:27</t>
  </si>
  <si>
    <t>xZKMVpFuWP@</t>
  </si>
  <si>
    <t>09:06:26</t>
  </si>
  <si>
    <t>xZKMVpFugfN</t>
  </si>
  <si>
    <t>xZKMVpFugfP</t>
  </si>
  <si>
    <t>09:03:22</t>
  </si>
  <si>
    <t>xZKMVpFufYl</t>
  </si>
  <si>
    <t>08:57:43</t>
  </si>
  <si>
    <t>xZKMVpFuIUn</t>
  </si>
  <si>
    <t>08:57:39</t>
  </si>
  <si>
    <t>xZKMVpFuIQR</t>
  </si>
  <si>
    <t>08:55:24</t>
  </si>
  <si>
    <t>xZKMVpFuGCo</t>
  </si>
  <si>
    <t>08:44:46</t>
  </si>
  <si>
    <t>xZKMVpFuPn3</t>
  </si>
  <si>
    <t>08:44:45</t>
  </si>
  <si>
    <t>xZKMVpFuPn4</t>
  </si>
  <si>
    <t>xZKMVpFu55q</t>
  </si>
  <si>
    <t>08:34:35</t>
  </si>
  <si>
    <t>xZKMVpFuEqX</t>
  </si>
  <si>
    <t>08:30:43</t>
  </si>
  <si>
    <t>xZKMVpFuDHX</t>
  </si>
  <si>
    <t>08:26:42</t>
  </si>
  <si>
    <t>xZKMVpFu9qs</t>
  </si>
  <si>
    <t>xZKMVpFu9qx</t>
  </si>
  <si>
    <t>08:26:00</t>
  </si>
  <si>
    <t>xZKMVpFu9HR</t>
  </si>
  <si>
    <t>08:20:26</t>
  </si>
  <si>
    <t>xZKMVpFvpnf</t>
  </si>
  <si>
    <t>xZKMVpFv@lA</t>
  </si>
  <si>
    <t>08:06:08</t>
  </si>
  <si>
    <t>xZKMVpFvYhp</t>
  </si>
  <si>
    <t>08:05:41</t>
  </si>
  <si>
    <t>xZKMVpFvYJb</t>
  </si>
  <si>
    <t>08:05:40</t>
  </si>
  <si>
    <t>xZKMVpFvYJh</t>
  </si>
  <si>
    <t>08:03:38</t>
  </si>
  <si>
    <t>xZKMVpFvXMJ</t>
  </si>
  <si>
    <t>08:03:34</t>
  </si>
  <si>
    <t>xZKMVpFvXJh</t>
  </si>
  <si>
    <t>Total</t>
  </si>
  <si>
    <t>30-Jan-26</t>
  </si>
  <si>
    <t>29-Jan-26</t>
  </si>
  <si>
    <t>28-Jan-26</t>
  </si>
  <si>
    <t>27-Jan-26</t>
  </si>
  <si>
    <t>26-Jan-26</t>
  </si>
  <si>
    <t>23-Jan-26</t>
  </si>
  <si>
    <t>22-Jan-26</t>
  </si>
  <si>
    <t>21-Jan-26</t>
  </si>
  <si>
    <t>20-Jan-26</t>
  </si>
  <si>
    <t>19-Jan-26</t>
  </si>
  <si>
    <t>16-Jan-26</t>
  </si>
  <si>
    <t>15-Jan-26</t>
  </si>
  <si>
    <t>14-Jan-26</t>
  </si>
  <si>
    <t>13-Jan-26</t>
  </si>
  <si>
    <t>12-Jan-26</t>
  </si>
  <si>
    <t>09-Jan-26</t>
  </si>
  <si>
    <t>08-Jan-26</t>
  </si>
  <si>
    <t>07-Jan-26</t>
  </si>
  <si>
    <t>05-Jan-26</t>
  </si>
  <si>
    <t>02-Jan-26</t>
  </si>
  <si>
    <t>30-Dec-25</t>
  </si>
  <si>
    <t>29-Dec-25</t>
  </si>
  <si>
    <t>23-Dec-25</t>
  </si>
  <si>
    <t>22-Dec-25</t>
  </si>
  <si>
    <t>19-Dec-25</t>
  </si>
  <si>
    <t>18-Dec-25</t>
  </si>
  <si>
    <t>17-Dec-25</t>
  </si>
  <si>
    <t>16-Dec-25</t>
  </si>
  <si>
    <t>15-Dec-25</t>
  </si>
  <si>
    <t>12-Dec-25</t>
  </si>
  <si>
    <t>11-Dec-25</t>
  </si>
  <si>
    <t>10-Dec-25</t>
  </si>
  <si>
    <t>09-Dec-25</t>
  </si>
  <si>
    <t>08-Dec-25</t>
  </si>
  <si>
    <t>05-Dec-25</t>
  </si>
  <si>
    <t>04-Dec-25</t>
  </si>
  <si>
    <t>03-Dec-25</t>
  </si>
  <si>
    <t>02-Dec-25</t>
  </si>
  <si>
    <t>01-Dec-25</t>
  </si>
  <si>
    <t>28-Nov-25</t>
  </si>
  <si>
    <t>27-Nov-25</t>
  </si>
  <si>
    <t>26-Nov-25</t>
  </si>
  <si>
    <t>25-Nov-25</t>
  </si>
  <si>
    <t>24-Nov-25</t>
  </si>
  <si>
    <t>21-Nov-25</t>
  </si>
  <si>
    <t>20-Nov-25</t>
  </si>
  <si>
    <t>19-Nov-25</t>
  </si>
  <si>
    <t>18-Nov-25</t>
  </si>
  <si>
    <t>17-Nov-25</t>
  </si>
  <si>
    <t>14-Nov-25</t>
  </si>
  <si>
    <t>13-Nov-25</t>
  </si>
  <si>
    <t>12-Nov-25</t>
  </si>
  <si>
    <t>11-Nov-25</t>
  </si>
  <si>
    <t>10-Nov-25</t>
  </si>
  <si>
    <t>Lowest Price paid per Share</t>
  </si>
  <si>
    <t>Highest Price paid per Share</t>
  </si>
  <si>
    <t>Total Outstanding Shares</t>
  </si>
  <si>
    <t>Total Treasury Shares Owned by Nordnet</t>
  </si>
  <si>
    <t>Cumulative Average Price per Share</t>
  </si>
  <si>
    <t>Average VWAP</t>
  </si>
  <si>
    <t>VWAP</t>
  </si>
  <si>
    <t>Daily Purchase Amount</t>
  </si>
  <si>
    <t>Daily Average Price Paid</t>
  </si>
  <si>
    <t>Daily Number of Shares Purchased</t>
  </si>
  <si>
    <t>Underlying Shares</t>
  </si>
  <si>
    <t>Settlement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</si>
</sst>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#,##0.0000\p;[Red]\(#,##0.0000\p\)"/>
    <numFmt numFmtId="166" formatCode="0.0000"/>
    <numFmt numFmtId="167" formatCode="_-* #,##0.0000_-;\-* #,##0.0000_-;_-* &quot;-&quot;??_-;_-@_-"/>
    <numFmt numFmtId="168" formatCode="_-* #,##0_-;\-* #,##0_-;_-* &quot;-&quot;??_-;_-@_-"/>
    <numFmt numFmtId="169" formatCode="dd\-mmm\-yyyy"/>
  </numFmts>
  <fonts count="1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2"/>
      <color theme="1"/>
      <name val="Citi Sans Display"/>
      <family val="3"/>
    </font>
    <font>
      <sz val="8"/>
      <color theme="0"/>
      <name val="Arial"/>
      <family val="2"/>
    </font>
    <font>
      <b/>
      <sz val="8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1" fillId="0" borderId="0" applyFill="0" applyBorder="0" applyAlignment="0" applyProtection="0"/>
    <xf numFmtId="43" fontId="10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4">
    <xf numFmtId="0" fontId="0" fillId="0" borderId="0" xfId="0"/>
    <xf numFmtId="165" fontId="2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/>
    <xf numFmtId="0" fontId="5" fillId="0" borderId="0" xfId="0" applyFont="1"/>
    <xf numFmtId="166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8" fontId="4" fillId="0" borderId="0" xfId="1" applyNumberFormat="1" applyFont="1" applyFill="1" applyAlignment="1">
      <alignment horizontal="center" vertical="center"/>
    </xf>
    <xf numFmtId="167" fontId="4" fillId="0" borderId="0" xfId="1" applyNumberFormat="1" applyFont="1" applyFill="1" applyAlignment="1">
      <alignment horizontal="center" vertical="center"/>
    </xf>
    <xf numFmtId="0" fontId="11" fillId="0" borderId="0" xfId="2"/>
    <xf numFmtId="0" fontId="4" fillId="0" borderId="0" xfId="2" applyFont="1" applyFill="1"/>
    <xf numFmtId="0" fontId="11" fillId="0" borderId="0" xfId="2" applyFill="1"/>
    <xf numFmtId="168" fontId="4" fillId="0" borderId="0" xfId="3" applyNumberFormat="1" applyFont="1" applyFill="1"/>
    <xf numFmtId="0" fontId="12" fillId="0" borderId="0" xfId="2" applyFont="1"/>
    <xf numFmtId="167" fontId="4" fillId="0" borderId="0" xfId="2" applyNumberFormat="1" applyFont="1" applyFill="1"/>
    <xf numFmtId="43" fontId="4" fillId="0" borderId="0" xfId="2" applyNumberFormat="1" applyFont="1" applyFill="1"/>
    <xf numFmtId="168" fontId="4" fillId="0" borderId="0" xfId="2" applyNumberFormat="1" applyFont="1" applyFill="1"/>
    <xf numFmtId="10" fontId="4" fillId="0" borderId="0" xfId="4" applyNumberFormat="1" applyFont="1" applyFill="1"/>
    <xf numFmtId="0" fontId="8" fillId="0" borderId="2" xfId="2" applyFont="1" applyFill="1" applyBorder="1" applyAlignment="1">
      <alignment horizontal="center" vertical="center"/>
    </xf>
    <xf numFmtId="167" fontId="8" fillId="0" borderId="2" xfId="2" applyNumberFormat="1" applyFont="1" applyFill="1" applyBorder="1" applyAlignment="1">
      <alignment horizontal="center" vertical="center"/>
    </xf>
    <xf numFmtId="43" fontId="8" fillId="0" borderId="2" xfId="2" applyNumberFormat="1" applyFont="1" applyFill="1" applyBorder="1" applyAlignment="1">
      <alignment horizontal="center" vertical="center"/>
    </xf>
    <xf numFmtId="168" fontId="8" fillId="0" borderId="2" xfId="2" applyNumberFormat="1" applyFont="1" applyFill="1" applyBorder="1" applyAlignment="1">
      <alignment horizontal="center" vertical="center"/>
    </xf>
    <xf numFmtId="43" fontId="4" fillId="0" borderId="0" xfId="3" applyFont="1" applyFill="1" applyAlignment="1">
      <alignment horizontal="center" vertical="center"/>
    </xf>
    <xf numFmtId="168" fontId="4" fillId="0" borderId="0" xfId="3" applyNumberFormat="1" applyFont="1" applyFill="1" applyAlignment="1">
      <alignment horizontal="center" vertical="center"/>
    </xf>
    <xf numFmtId="167" fontId="4" fillId="0" borderId="0" xfId="3" applyNumberFormat="1" applyFont="1" applyFill="1" applyAlignment="1">
      <alignment horizontal="center" vertical="center"/>
    </xf>
    <xf numFmtId="169" fontId="4" fillId="0" borderId="0" xfId="3" applyNumberFormat="1" applyFont="1" applyFill="1" applyAlignment="1">
      <alignment horizontal="center" vertical="center"/>
    </xf>
    <xf numFmtId="11" fontId="4" fillId="0" borderId="0" xfId="2" applyNumberFormat="1" applyFont="1" applyFill="1"/>
    <xf numFmtId="0" fontId="13" fillId="0" borderId="0" xfId="2" applyFont="1"/>
    <xf numFmtId="0" fontId="9" fillId="0" borderId="0" xfId="2" applyFont="1" applyFill="1"/>
    <xf numFmtId="14" fontId="9" fillId="0" borderId="0" xfId="2" applyNumberFormat="1" applyFont="1" applyFill="1"/>
    <xf numFmtId="14" fontId="9" fillId="0" borderId="0" xfId="2" applyNumberFormat="1" applyFont="1"/>
    <xf numFmtId="0" fontId="4" fillId="0" borderId="0" xfId="2" applyFont="1"/>
    <xf numFmtId="0" fontId="9" fillId="0" borderId="0" xfId="2" applyFont="1"/>
    <xf numFmtId="43" fontId="4" fillId="0" borderId="0" xfId="3" applyFont="1" applyFill="1" applyBorder="1" applyAlignment="1">
      <alignment horizontal="center" vertical="center"/>
    </xf>
    <xf numFmtId="167" fontId="4" fillId="0" borderId="0" xfId="3" applyNumberFormat="1" applyFont="1" applyFill="1" applyBorder="1" applyAlignment="1">
      <alignment horizontal="center" vertical="center"/>
    </xf>
    <xf numFmtId="168" fontId="4" fillId="0" borderId="0" xfId="3" applyNumberFormat="1" applyFont="1" applyFill="1" applyBorder="1" applyAlignment="1">
      <alignment horizontal="center" vertical="center"/>
    </xf>
    <xf numFmtId="169" fontId="4" fillId="0" borderId="0" xfId="3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 wrapText="1"/>
    </xf>
    <xf numFmtId="165" fontId="2" fillId="0" borderId="0" xfId="2" applyNumberFormat="1" applyFont="1" applyAlignment="1" applyProtection="1">
      <alignment horizontal="left" vertical="top"/>
      <protection locked="0"/>
    </xf>
    <xf numFmtId="165" fontId="15" fillId="0" borderId="0" xfId="2" applyNumberFormat="1" applyFont="1" applyAlignment="1" applyProtection="1">
      <alignment horizontal="left" vertical="top"/>
      <protection locked="0"/>
    </xf>
    <xf numFmtId="0" fontId="16" fillId="0" borderId="0" xfId="2" applyFont="1"/>
  </cellXfs>
  <cellStyles count="5">
    <cellStyle name="Comma" xfId="1" builtinId="3"/>
    <cellStyle name="Comma 2" xfId="3" xr:uid="{CD2CA04C-27AD-CE49-8570-F4C404A6A7D4}"/>
    <cellStyle name="Normal" xfId="0" builtinId="0"/>
    <cellStyle name="Normal 2" xfId="2" xr:uid="{30907695-8D7B-B84F-BABA-DBA761BA59F3}"/>
    <cellStyle name="Per cent 2" xfId="4" xr:uid="{E686E50D-C44C-3940-825F-7378D06C5A9C}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9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9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9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top style="thin">
          <color indexed="64"/>
        </top>
      </border>
    </dxf>
    <dxf>
      <font>
        <b/>
      </font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dnvnascti0040/EQT_ECMSS/MIS/CED/Reporting%20Models/User%20Dashboards/Unified/SES%20Reporting%20Models%20Dashboard%20-%20v1.58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30.01.26_Share%20Buyback%20Report_Nordnet.xlsm" TargetMode="External"/><Relationship Id="rId1" Type="http://schemas.openxmlformats.org/officeDocument/2006/relationships/externalLinkPath" Target="/Users/antsol/Downloads/30.01.26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tart"/>
      <sheetName val="Rev Summary"/>
      <sheetName val="AskBoffin"/>
      <sheetName val="Rev Metrics"/>
      <sheetName val="Rev Metrics - Top Trades"/>
      <sheetName val="Pivot (Deal PnL)"/>
      <sheetName val="Pivot (Trades Master)"/>
      <sheetName val="Pivot (Pipeline)"/>
      <sheetName val="Pivot (PnLtoCVRecon)"/>
      <sheetName val="ML Summary"/>
      <sheetName val="ML L&amp;T"/>
      <sheetName val="Loans Charts - TMR"/>
      <sheetName val="Loans Portfolio"/>
      <sheetName val="Loans Trend"/>
      <sheetName val="ML TCE"/>
      <sheetName val="Collars Portfolio"/>
      <sheetName val="Vol Portfolio"/>
      <sheetName val="Trades Risk Review"/>
      <sheetName val="VB Summary"/>
      <sheetName val="VB Trades"/>
      <sheetName val="Trades Master"/>
      <sheetName val="Pipeline"/>
      <sheetName val="RWA Summary"/>
      <sheetName val="Pivot (ML Events)"/>
      <sheetName val="RawData - MLEventsLog"/>
      <sheetName val="Pivot (MLTrend)"/>
      <sheetName val="RawData - MLTrend"/>
      <sheetName val="RawData - MLSummary"/>
      <sheetName val="RawData - PnLCVRecon"/>
      <sheetName val="RawData - Product PnL"/>
      <sheetName val="RawData - Deal PnL"/>
      <sheetName val="RawData - Plan"/>
      <sheetName val="RawData - RWA"/>
      <sheetName val="RawData - BS"/>
      <sheetName val="RawData - TCE"/>
      <sheetName val="RawData - L3A"/>
      <sheetName val="RawData - Deal Accruals"/>
      <sheetName val="RawData - Boffin"/>
      <sheetName val="Boffin_Questions"/>
      <sheetName val="Settings-App"/>
      <sheetName val="Settings-DB"/>
      <sheetName val="Settings-Alerts"/>
      <sheetName val="Mappings - Max_Dates"/>
      <sheetName val="SES Reporting Models Dashboard "/>
    </sheetNames>
    <sheetDataSet>
      <sheetData sheetId="0"/>
      <sheetData sheetId="1">
        <row r="5">
          <cell r="C5" t="str">
            <v>N</v>
          </cell>
        </row>
        <row r="6">
          <cell r="C6" t="str">
            <v>Y</v>
          </cell>
        </row>
        <row r="7">
          <cell r="C7">
            <v>43101</v>
          </cell>
        </row>
        <row r="8">
          <cell r="C8">
            <v>43101</v>
          </cell>
        </row>
        <row r="12">
          <cell r="C12" t="str">
            <v>Global</v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>Americas</v>
          </cell>
        </row>
        <row r="16">
          <cell r="C16" t="str">
            <v>EMEA</v>
          </cell>
        </row>
        <row r="17">
          <cell r="C17" t="str">
            <v>Pan Asia</v>
          </cell>
        </row>
        <row r="19">
          <cell r="C19">
            <v>1.01E-2</v>
          </cell>
        </row>
        <row r="20">
          <cell r="C20">
            <v>0.26</v>
          </cell>
        </row>
        <row r="23">
          <cell r="C23">
            <v>0.2</v>
          </cell>
        </row>
        <row r="25">
          <cell r="C25">
            <v>0.115</v>
          </cell>
        </row>
        <row r="28">
          <cell r="C28">
            <v>4.4999999999999998E-2</v>
          </cell>
        </row>
        <row r="29">
          <cell r="C29">
            <v>1.4999999999999999E-2</v>
          </cell>
        </row>
        <row r="30">
          <cell r="C30">
            <v>0.01</v>
          </cell>
        </row>
        <row r="31">
          <cell r="C31">
            <v>44504</v>
          </cell>
        </row>
        <row r="32">
          <cell r="C32">
            <v>44139</v>
          </cell>
        </row>
        <row r="34">
          <cell r="C34">
            <v>44504</v>
          </cell>
        </row>
        <row r="35">
          <cell r="C35">
            <v>44503</v>
          </cell>
        </row>
        <row r="36">
          <cell r="C36">
            <v>44503</v>
          </cell>
        </row>
        <row r="37">
          <cell r="C37">
            <v>44504</v>
          </cell>
        </row>
        <row r="38">
          <cell r="C38">
            <v>44504</v>
          </cell>
        </row>
        <row r="39">
          <cell r="C39">
            <v>44504</v>
          </cell>
        </row>
        <row r="40">
          <cell r="C40">
            <v>44504</v>
          </cell>
        </row>
        <row r="41">
          <cell r="C41">
            <v>44504</v>
          </cell>
        </row>
        <row r="44">
          <cell r="C44">
            <v>44469</v>
          </cell>
        </row>
        <row r="45">
          <cell r="C45">
            <v>44439</v>
          </cell>
        </row>
        <row r="46">
          <cell r="C46">
            <v>44469</v>
          </cell>
        </row>
        <row r="47">
          <cell r="C47">
            <v>44347</v>
          </cell>
        </row>
        <row r="48">
          <cell r="C48">
            <v>44469</v>
          </cell>
        </row>
        <row r="49">
          <cell r="C49">
            <v>2021</v>
          </cell>
        </row>
        <row r="50">
          <cell r="C50">
            <v>2020</v>
          </cell>
        </row>
        <row r="51">
          <cell r="C51">
            <v>2019</v>
          </cell>
        </row>
        <row r="52">
          <cell r="C52">
            <v>2018</v>
          </cell>
        </row>
        <row r="53">
          <cell r="C53">
            <v>2022</v>
          </cell>
        </row>
        <row r="54">
          <cell r="C54">
            <v>220</v>
          </cell>
        </row>
        <row r="55">
          <cell r="C55">
            <v>41</v>
          </cell>
        </row>
        <row r="58">
          <cell r="C58" t="str">
            <v>Q4</v>
          </cell>
        </row>
        <row r="59">
          <cell r="C59" t="str">
            <v>H2</v>
          </cell>
        </row>
        <row r="62">
          <cell r="C62">
            <v>44470</v>
          </cell>
        </row>
        <row r="63">
          <cell r="C63">
            <v>44561</v>
          </cell>
        </row>
        <row r="66">
          <cell r="C66">
            <v>44378</v>
          </cell>
        </row>
        <row r="67">
          <cell r="C67">
            <v>44561</v>
          </cell>
        </row>
        <row r="70">
          <cell r="C70">
            <v>42369</v>
          </cell>
        </row>
        <row r="71">
          <cell r="C71">
            <v>44773</v>
          </cell>
        </row>
        <row r="72">
          <cell r="C72">
            <v>44773</v>
          </cell>
        </row>
        <row r="73">
          <cell r="C73">
            <v>45107</v>
          </cell>
        </row>
      </sheetData>
      <sheetData sheetId="2">
        <row r="1">
          <cell r="E1" t="b">
            <v>0</v>
          </cell>
        </row>
        <row r="82">
          <cell r="B82">
            <v>1</v>
          </cell>
          <cell r="GA82">
            <v>4</v>
          </cell>
          <cell r="GW82" t="str">
            <v>Global</v>
          </cell>
        </row>
        <row r="108">
          <cell r="A108">
            <v>3</v>
          </cell>
          <cell r="B108" t="str">
            <v>QTD</v>
          </cell>
          <cell r="J108">
            <v>4</v>
          </cell>
          <cell r="K108" t="str">
            <v>Global</v>
          </cell>
        </row>
      </sheetData>
      <sheetData sheetId="3"/>
      <sheetData sheetId="4"/>
      <sheetData sheetId="5">
        <row r="2">
          <cell r="F2" t="str">
            <v>Global</v>
          </cell>
        </row>
        <row r="3">
          <cell r="F3" t="str">
            <v>All</v>
          </cell>
          <cell r="U3">
            <v>2021</v>
          </cell>
        </row>
      </sheetData>
      <sheetData sheetId="6"/>
      <sheetData sheetId="7"/>
      <sheetData sheetId="8"/>
      <sheetData sheetId="9"/>
      <sheetData sheetId="10">
        <row r="9">
          <cell r="D9" t="str">
            <v>All</v>
          </cell>
        </row>
        <row r="10">
          <cell r="D10" t="str">
            <v>Information Technology</v>
          </cell>
        </row>
        <row r="11">
          <cell r="D11" t="str">
            <v>Energy</v>
          </cell>
        </row>
        <row r="12">
          <cell r="D12" t="str">
            <v>Financials</v>
          </cell>
        </row>
        <row r="13">
          <cell r="D13" t="str">
            <v>Real Estate</v>
          </cell>
        </row>
        <row r="14">
          <cell r="D14" t="str">
            <v>Consumer Discretionary</v>
          </cell>
        </row>
        <row r="15">
          <cell r="D15" t="str">
            <v>Industrials</v>
          </cell>
        </row>
        <row r="16">
          <cell r="D16" t="str">
            <v>Materials</v>
          </cell>
        </row>
        <row r="17">
          <cell r="D17" t="str">
            <v>Health Care</v>
          </cell>
        </row>
        <row r="18">
          <cell r="D18" t="str">
            <v>Utilities</v>
          </cell>
        </row>
        <row r="19">
          <cell r="D19" t="str">
            <v>Telecommunication Services</v>
          </cell>
        </row>
        <row r="20">
          <cell r="D20" t="str">
            <v>Consumer Staples</v>
          </cell>
        </row>
        <row r="21">
          <cell r="D21" t="str">
            <v>Other</v>
          </cell>
        </row>
      </sheetData>
      <sheetData sheetId="11"/>
      <sheetData sheetId="12"/>
      <sheetData sheetId="13">
        <row r="2">
          <cell r="K2">
            <v>1</v>
          </cell>
          <cell r="M2">
            <v>2</v>
          </cell>
          <cell r="N2">
            <v>1</v>
          </cell>
        </row>
        <row r="3">
          <cell r="M3" t="str">
            <v>EMEA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2" xr16:uid="{750B25A9-A3C1-0040-8D20-B92AB603D86B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B6989E43-0DC8-4DFA-8695-A2DB86D0A8D1}" autoFormatId="16" applyNumberFormats="0" applyBorderFormats="0" applyFontFormats="0" applyPatternFormats="0" applyAlignmentFormats="0" applyWidthHeightFormats="0">
  <queryTableRefresh nextId="206">
    <queryTableFields count="14">
      <queryTableField id="165" name="Trade Date" tableColumnId="7"/>
      <queryTableField id="187" dataBound="0" tableColumnId="24"/>
      <queryTableField id="197" dataBound="0" tableColumnId="4"/>
      <queryTableField id="195" dataBound="0" tableColumnId="2"/>
      <queryTableField id="179" name="Daily Number of Shares Purchased" tableColumnId="22"/>
      <queryTableField id="190" name="Daily Average Price Paid" tableColumnId="25"/>
      <queryTableField id="170" name="Daily Purchase Amount" tableColumnId="13"/>
      <queryTableField id="171" name="VWAP" tableColumnId="14"/>
      <queryTableField id="204" dataBound="0" tableColumnId="5"/>
      <queryTableField id="175" name="Cumulative Average Price per Share" tableColumnId="18"/>
      <queryTableField id="192" dataBound="0" tableColumnId="1"/>
      <queryTableField id="196" dataBound="0" tableColumnId="3"/>
      <queryTableField id="176" name="Highest Price paid per Share" tableColumnId="19"/>
      <queryTableField id="177" name="Lowest Price paid per Share" tableColumnId="20"/>
    </queryTableFields>
    <queryTableDeletedFields count="4">
      <deletedField name="Exec ID"/>
      <deletedField name="Total number of shares owned by the company"/>
      <deletedField name="Cumulative Purchase Amount"/>
      <deletedField name="Cumulative Shares Purchase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D48204-B48A-3A4B-9356-62B85BA0176F}" name="Fills_Weekly" displayName="Fills_Weekly" ref="B4:L230" tableType="queryTable" totalsRowShown="0" headerRowDxfId="46" dataDxfId="44" headerRowBorderDxfId="45" dataCellStyle="Comma">
  <tableColumns count="11">
    <tableColumn id="7" xr3:uid="{B0833321-D55C-3146-B341-778B455EE62E}" uniqueName="7" name="Trade Date" queryTableFieldId="165" dataDxfId="43" dataCellStyle="Comma"/>
    <tableColumn id="9" xr3:uid="{0466C7E1-D05A-8448-891C-99AE21490DFD}" uniqueName="9" name="Trade Time" queryTableFieldId="166" dataDxfId="42" dataCellStyle="Comma"/>
    <tableColumn id="5" xr3:uid="{F54EC311-98B0-974E-8344-7EC08D7A749A}" uniqueName="5" name="ISIN" queryTableFieldId="163" dataDxfId="41" dataCellStyle="Comma"/>
    <tableColumn id="6" xr3:uid="{755C4A16-C72C-7F4E-A21F-62430F424143}" uniqueName="6" name="Company Name" queryTableFieldId="164" dataDxfId="40" dataCellStyle="Comma"/>
    <tableColumn id="1" xr3:uid="{4C88DE63-B6FD-F447-940F-575B5CD6F547}" uniqueName="1" name="Currency" queryTableFieldId="138" dataDxfId="39" dataCellStyle="Comma"/>
    <tableColumn id="4" xr3:uid="{6CE1B50A-67B7-9848-95F9-CBE4B078B29C}" uniqueName="4" name="B/S" queryTableFieldId="162" dataDxfId="38" dataCellStyle="Comma"/>
    <tableColumn id="2" xr3:uid="{E7B6C569-8DE6-CB47-8481-6FBF998A98BD}" uniqueName="2" name="Price" queryTableFieldId="177" dataDxfId="37" dataCellStyle="Comma">
      <calculatedColumnFormula>ROUND(Fills_Weekly[[#This Row],[Price2]],2)</calculatedColumnFormula>
    </tableColumn>
    <tableColumn id="12" xr3:uid="{3BEAF492-5F05-D244-9B06-EED7651D948C}" uniqueName="12" name="Volume" queryTableFieldId="169" dataDxfId="36" dataCellStyle="Comma"/>
    <tableColumn id="10" xr3:uid="{C3593A83-A08A-E242-8B1B-64A4D7D6C2CE}" uniqueName="10" name="Trading Venue" queryTableFieldId="167" dataDxfId="35" dataCellStyle="Comma"/>
    <tableColumn id="11" xr3:uid="{E2460B37-5350-6949-8346-EE92923436FC}" uniqueName="11" name="Transaction ID" queryTableFieldId="168" dataDxfId="34" dataCellStyle="Comma"/>
    <tableColumn id="3" xr3:uid="{BD65E184-1A46-714D-A07A-814E506CF371}" uniqueName="3" name="Price2" queryTableFieldId="139" dataDxfId="33" dataCellStyle="Comma"/>
  </tableColumns>
  <tableStyleInfo name="StyleTableHEIG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5562B6-1945-0045-8D91-A7493791ACE5}" name="Fills_Summary" displayName="Fills_Summary" ref="A4:N59" tableType="queryTable" totalsRowCount="1" headerRowDxfId="32" dataDxfId="30" totalsRowDxfId="29" headerRowBorderDxfId="31" totalsRowBorderDxfId="28" dataCellStyle="Comma">
  <tableColumns count="14">
    <tableColumn id="7" xr3:uid="{90DB933E-19FD-471A-B7A3-E0FC9E148C28}" uniqueName="7" name="Trade Date" totalsRowLabel="Total" queryTableFieldId="165" dataDxfId="27" totalsRowDxfId="26" dataCellStyle="Comma"/>
    <tableColumn id="24" xr3:uid="{E62953E1-2AA3-480D-A49A-B5604CCD1157}" uniqueName="24" name="Settlement Date" queryTableFieldId="187" dataDxfId="25" totalsRowDxfId="24" dataCellStyle="Comma">
      <calculatedColumnFormula>+WORKDAY(Fills_Summary[[#This Row],[Trade Date]],2,$P$2:$P$12)</calculatedColumnFormula>
    </tableColumn>
    <tableColumn id="4" xr3:uid="{E00B86EC-1F06-4328-9963-488380194ED5}" uniqueName="4" name="Underlying Shares" queryTableFieldId="197" dataDxfId="23" totalsRowDxfId="22" dataCellStyle="Comma">
      <calculatedColumnFormula>"Nordnet AB"</calculatedColumnFormula>
    </tableColumn>
    <tableColumn id="2" xr3:uid="{CDBEFCC5-D064-415B-AF8C-85E557925A35}" uniqueName="2" name="ISIN" queryTableFieldId="195" dataDxfId="21" totalsRowDxfId="20" dataCellStyle="Comma">
      <calculatedColumnFormula>"SE0015192067"</calculatedColumnFormula>
    </tableColumn>
    <tableColumn id="22" xr3:uid="{0C7A77D4-E885-4396-91F8-79697F150B7D}" uniqueName="22" name="Daily Number of Shares Purchased" totalsRowFunction="custom" queryTableFieldId="179" dataDxfId="19" totalsRowDxfId="18" dataCellStyle="Comma">
      <totalsRowFormula>+SUBTOTAL(9,Fills_Summary[Daily Number of Shares Purchased])</totalsRowFormula>
    </tableColumn>
    <tableColumn id="25" xr3:uid="{B12320C5-2814-4939-A854-963EE3681CDA}" uniqueName="25" name="Daily Average Price Paid" queryTableFieldId="190" dataDxfId="17" totalsRowDxfId="16" dataCellStyle="Comma"/>
    <tableColumn id="13" xr3:uid="{C328BDAA-7F8C-4FB4-AC39-79080D982B7D}" uniqueName="13" name="Daily Purchase Amount" totalsRowFunction="custom" queryTableFieldId="170" dataDxfId="15" totalsRowDxfId="14" dataCellStyle="Comma">
      <totalsRowFormula>+SUBTOTAL(9,Fills_Summary[Daily Purchase Amount])</totalsRowFormula>
    </tableColumn>
    <tableColumn id="14" xr3:uid="{EDB20570-5C2B-450A-8501-F99F9DEF6397}" uniqueName="14" name="VWAP" totalsRowFunction="average" queryTableFieldId="171" dataDxfId="13" totalsRowDxfId="12" dataCellStyle="Comma"/>
    <tableColumn id="5" xr3:uid="{9DCBAB68-E808-45CF-8C47-3F083AA51CBA}" uniqueName="5" name="Average VWAP" queryTableFieldId="204" dataDxfId="11" totalsRowDxfId="10" dataCellStyle="Comma">
      <calculatedColumnFormula>AVERAGE($H$5:H5)</calculatedColumnFormula>
    </tableColumn>
    <tableColumn id="18" xr3:uid="{DCC5FDBC-FF39-430C-BAD0-993AF09D5867}" uniqueName="18" name="Cumulative Average Price per Share" queryTableFieldId="175" dataDxfId="9" totalsRowDxfId="8" dataCellStyle="Comma"/>
    <tableColumn id="1" xr3:uid="{F4C955F3-7F04-4469-BE5A-CE02ADA2F122}" uniqueName="1" name="Total Treasury Shares Owned by Nordnet" queryTableFieldId="192" dataDxfId="7" totalsRowDxfId="6" dataCellStyle="Comma">
      <calculatedColumnFormula>SUM($E$5:E5)+919819</calculatedColumnFormula>
    </tableColumn>
    <tableColumn id="3" xr3:uid="{BF01D750-6515-43F9-B12F-F2DB663A159E}" uniqueName="3" name="Total Outstanding Shares" queryTableFieldId="196" dataDxfId="5" totalsRowDxfId="4" dataCellStyle="Comma">
      <calculatedColumnFormula>250206518</calculatedColumnFormula>
    </tableColumn>
    <tableColumn id="19" xr3:uid="{4D1DFDE1-EC0C-4C25-AEDB-62421097E4C0}" uniqueName="19" name="Highest Price paid per Share" queryTableFieldId="176" dataDxfId="3" totalsRowDxfId="2" dataCellStyle="Comma"/>
    <tableColumn id="20" xr3:uid="{65930FBD-D8CE-4877-894B-62C8C08D97EE}" uniqueName="20" name="Lowest Price paid per Share" queryTableFieldId="177" dataDxfId="1" totalsRowDxfId="0" dataCellStyle="Comma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230"/>
  <sheetViews>
    <sheetView showGridLines="0" zoomScaleNormal="100" workbookViewId="0">
      <selection sqref="A1:XFD2"/>
    </sheetView>
  </sheetViews>
  <sheetFormatPr baseColWidth="10" defaultColWidth="6.1640625" defaultRowHeight="11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>
      <c r="B2" s="3" t="s">
        <v>21</v>
      </c>
      <c r="S2" s="1"/>
      <c r="T2" s="1"/>
      <c r="U2" s="1"/>
      <c r="V2" s="1"/>
      <c r="AC2" s="4"/>
    </row>
    <row r="3" spans="2:29" ht="18.5" customHeight="1">
      <c r="B3" s="5"/>
      <c r="R3" s="6"/>
      <c r="S3" s="1"/>
      <c r="T3" s="1"/>
      <c r="U3" s="1"/>
      <c r="V3" s="1"/>
    </row>
    <row r="4" spans="2:29" ht="27.5" customHeight="1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>
      <c r="B5" s="8" t="s">
        <v>22</v>
      </c>
      <c r="C5" s="8" t="s">
        <v>23</v>
      </c>
      <c r="D5" s="8" t="s">
        <v>10</v>
      </c>
      <c r="E5" s="8" t="s">
        <v>11</v>
      </c>
      <c r="F5" s="8" t="s">
        <v>12</v>
      </c>
      <c r="G5" s="8" t="s">
        <v>13</v>
      </c>
      <c r="H5" s="8">
        <f>ROUND(Fills_Weekly[[#This Row],[Price2]],2)</f>
        <v>294.2</v>
      </c>
      <c r="I5" s="9">
        <v>100</v>
      </c>
      <c r="J5" s="8" t="s">
        <v>14</v>
      </c>
      <c r="K5" s="8" t="s">
        <v>24</v>
      </c>
      <c r="L5" s="10">
        <v>294.2</v>
      </c>
    </row>
    <row r="6" spans="2:29">
      <c r="B6" s="8" t="s">
        <v>25</v>
      </c>
      <c r="C6" s="8" t="s">
        <v>26</v>
      </c>
      <c r="D6" s="8" t="s">
        <v>10</v>
      </c>
      <c r="E6" s="8" t="s">
        <v>11</v>
      </c>
      <c r="F6" s="8" t="s">
        <v>12</v>
      </c>
      <c r="G6" s="8" t="s">
        <v>13</v>
      </c>
      <c r="H6" s="8">
        <f>ROUND(Fills_Weekly[[#This Row],[Price2]],2)</f>
        <v>296.8</v>
      </c>
      <c r="I6" s="9">
        <v>100</v>
      </c>
      <c r="J6" s="8" t="s">
        <v>14</v>
      </c>
      <c r="K6" s="8" t="s">
        <v>27</v>
      </c>
      <c r="L6" s="10">
        <v>296.8</v>
      </c>
    </row>
    <row r="7" spans="2:29">
      <c r="B7" s="8" t="s">
        <v>28</v>
      </c>
      <c r="C7" s="8" t="s">
        <v>29</v>
      </c>
      <c r="D7" s="8" t="s">
        <v>10</v>
      </c>
      <c r="E7" s="8" t="s">
        <v>11</v>
      </c>
      <c r="F7" s="8" t="s">
        <v>12</v>
      </c>
      <c r="G7" s="8" t="s">
        <v>13</v>
      </c>
      <c r="H7" s="8">
        <f>ROUND(Fills_Weekly[[#This Row],[Price2]],2)</f>
        <v>284.8</v>
      </c>
      <c r="I7" s="9">
        <v>18</v>
      </c>
      <c r="J7" s="8" t="s">
        <v>14</v>
      </c>
      <c r="K7" s="8" t="s">
        <v>30</v>
      </c>
      <c r="L7" s="10">
        <v>284.8</v>
      </c>
    </row>
    <row r="8" spans="2:29">
      <c r="B8" s="8" t="s">
        <v>28</v>
      </c>
      <c r="C8" s="8" t="s">
        <v>29</v>
      </c>
      <c r="D8" s="8" t="s">
        <v>10</v>
      </c>
      <c r="E8" s="8" t="s">
        <v>11</v>
      </c>
      <c r="F8" s="8" t="s">
        <v>12</v>
      </c>
      <c r="G8" s="8" t="s">
        <v>13</v>
      </c>
      <c r="H8" s="8">
        <f>ROUND(Fills_Weekly[[#This Row],[Price2]],2)</f>
        <v>284.8</v>
      </c>
      <c r="I8" s="9">
        <v>30</v>
      </c>
      <c r="J8" s="8" t="s">
        <v>14</v>
      </c>
      <c r="K8" s="8" t="s">
        <v>31</v>
      </c>
      <c r="L8" s="10">
        <v>284.8</v>
      </c>
    </row>
    <row r="9" spans="2:29">
      <c r="B9" s="8" t="s">
        <v>28</v>
      </c>
      <c r="C9" s="8" t="s">
        <v>32</v>
      </c>
      <c r="D9" s="8" t="s">
        <v>10</v>
      </c>
      <c r="E9" s="8" t="s">
        <v>11</v>
      </c>
      <c r="F9" s="8" t="s">
        <v>12</v>
      </c>
      <c r="G9" s="8" t="s">
        <v>13</v>
      </c>
      <c r="H9" s="8">
        <f>ROUND(Fills_Weekly[[#This Row],[Price2]],2)</f>
        <v>284.60000000000002</v>
      </c>
      <c r="I9" s="9">
        <v>54</v>
      </c>
      <c r="J9" s="8" t="s">
        <v>14</v>
      </c>
      <c r="K9" s="8" t="s">
        <v>33</v>
      </c>
      <c r="L9" s="10">
        <v>284.60000000000002</v>
      </c>
    </row>
    <row r="10" spans="2:29">
      <c r="B10" s="8" t="s">
        <v>28</v>
      </c>
      <c r="C10" s="8" t="s">
        <v>32</v>
      </c>
      <c r="D10" s="8" t="s">
        <v>10</v>
      </c>
      <c r="E10" s="8" t="s">
        <v>11</v>
      </c>
      <c r="F10" s="8" t="s">
        <v>12</v>
      </c>
      <c r="G10" s="8" t="s">
        <v>13</v>
      </c>
      <c r="H10" s="8">
        <f>ROUND(Fills_Weekly[[#This Row],[Price2]],2)</f>
        <v>284.60000000000002</v>
      </c>
      <c r="I10" s="9">
        <v>2</v>
      </c>
      <c r="J10" s="8" t="s">
        <v>14</v>
      </c>
      <c r="K10" s="8" t="s">
        <v>34</v>
      </c>
      <c r="L10" s="10">
        <v>284.60000000000002</v>
      </c>
    </row>
    <row r="11" spans="2:29">
      <c r="B11" s="8" t="s">
        <v>28</v>
      </c>
      <c r="C11" s="8" t="s">
        <v>35</v>
      </c>
      <c r="D11" s="8" t="s">
        <v>10</v>
      </c>
      <c r="E11" s="8" t="s">
        <v>11</v>
      </c>
      <c r="F11" s="8" t="s">
        <v>12</v>
      </c>
      <c r="G11" s="8" t="s">
        <v>13</v>
      </c>
      <c r="H11" s="8">
        <f>ROUND(Fills_Weekly[[#This Row],[Price2]],2)</f>
        <v>282.39999999999998</v>
      </c>
      <c r="I11" s="9">
        <v>133</v>
      </c>
      <c r="J11" s="8" t="s">
        <v>14</v>
      </c>
      <c r="K11" s="8" t="s">
        <v>36</v>
      </c>
      <c r="L11" s="10">
        <v>282.39999999999998</v>
      </c>
    </row>
    <row r="12" spans="2:29">
      <c r="B12" s="8" t="s">
        <v>28</v>
      </c>
      <c r="C12" s="8" t="s">
        <v>20</v>
      </c>
      <c r="D12" s="8" t="s">
        <v>10</v>
      </c>
      <c r="E12" s="8" t="s">
        <v>11</v>
      </c>
      <c r="F12" s="8" t="s">
        <v>12</v>
      </c>
      <c r="G12" s="8" t="s">
        <v>13</v>
      </c>
      <c r="H12" s="8">
        <f>ROUND(Fills_Weekly[[#This Row],[Price2]],2)</f>
        <v>275.39999999999998</v>
      </c>
      <c r="I12" s="9">
        <v>117</v>
      </c>
      <c r="J12" s="8" t="s">
        <v>14</v>
      </c>
      <c r="K12" s="8" t="s">
        <v>37</v>
      </c>
      <c r="L12" s="10">
        <v>275.39999999999998</v>
      </c>
    </row>
    <row r="13" spans="2:29">
      <c r="B13" s="8" t="s">
        <v>28</v>
      </c>
      <c r="C13" s="8" t="s">
        <v>38</v>
      </c>
      <c r="D13" s="8" t="s">
        <v>10</v>
      </c>
      <c r="E13" s="8" t="s">
        <v>11</v>
      </c>
      <c r="F13" s="8" t="s">
        <v>12</v>
      </c>
      <c r="G13" s="8" t="s">
        <v>13</v>
      </c>
      <c r="H13" s="8">
        <f>ROUND(Fills_Weekly[[#This Row],[Price2]],2)</f>
        <v>275.60000000000002</v>
      </c>
      <c r="I13" s="9">
        <v>146</v>
      </c>
      <c r="J13" s="8" t="s">
        <v>14</v>
      </c>
      <c r="K13" s="8" t="s">
        <v>39</v>
      </c>
      <c r="L13" s="10">
        <v>275.60000000000002</v>
      </c>
    </row>
    <row r="14" spans="2:29">
      <c r="B14" s="8" t="s">
        <v>40</v>
      </c>
      <c r="C14" s="8" t="s">
        <v>41</v>
      </c>
      <c r="D14" s="8" t="s">
        <v>10</v>
      </c>
      <c r="E14" s="8" t="s">
        <v>11</v>
      </c>
      <c r="F14" s="8" t="s">
        <v>12</v>
      </c>
      <c r="G14" s="8" t="s">
        <v>13</v>
      </c>
      <c r="H14" s="8">
        <f>ROUND(Fills_Weekly[[#This Row],[Price2]],2)</f>
        <v>271.60000000000002</v>
      </c>
      <c r="I14" s="9">
        <v>35</v>
      </c>
      <c r="J14" s="8" t="s">
        <v>14</v>
      </c>
      <c r="K14" s="8" t="s">
        <v>42</v>
      </c>
      <c r="L14" s="10">
        <v>271.60000000000002</v>
      </c>
    </row>
    <row r="15" spans="2:29">
      <c r="B15" s="8" t="s">
        <v>40</v>
      </c>
      <c r="C15" s="8" t="s">
        <v>41</v>
      </c>
      <c r="D15" s="8" t="s">
        <v>10</v>
      </c>
      <c r="E15" s="8" t="s">
        <v>11</v>
      </c>
      <c r="F15" s="8" t="s">
        <v>12</v>
      </c>
      <c r="G15" s="8" t="s">
        <v>13</v>
      </c>
      <c r="H15" s="8">
        <f>ROUND(Fills_Weekly[[#This Row],[Price2]],2)</f>
        <v>271.60000000000002</v>
      </c>
      <c r="I15" s="9">
        <v>34</v>
      </c>
      <c r="J15" s="8" t="s">
        <v>14</v>
      </c>
      <c r="K15" s="8" t="s">
        <v>43</v>
      </c>
      <c r="L15" s="10">
        <v>271.60000000000002</v>
      </c>
    </row>
    <row r="16" spans="2:29">
      <c r="B16" s="8" t="s">
        <v>40</v>
      </c>
      <c r="C16" s="8" t="s">
        <v>44</v>
      </c>
      <c r="D16" s="8" t="s">
        <v>10</v>
      </c>
      <c r="E16" s="8" t="s">
        <v>11</v>
      </c>
      <c r="F16" s="8" t="s">
        <v>12</v>
      </c>
      <c r="G16" s="8" t="s">
        <v>13</v>
      </c>
      <c r="H16" s="8">
        <f>ROUND(Fills_Weekly[[#This Row],[Price2]],2)</f>
        <v>271.39999999999998</v>
      </c>
      <c r="I16" s="9">
        <v>108</v>
      </c>
      <c r="J16" s="8" t="s">
        <v>14</v>
      </c>
      <c r="K16" s="8" t="s">
        <v>45</v>
      </c>
      <c r="L16" s="10">
        <v>271.39999999999998</v>
      </c>
    </row>
    <row r="17" spans="2:12">
      <c r="B17" s="8" t="s">
        <v>40</v>
      </c>
      <c r="C17" s="8" t="s">
        <v>46</v>
      </c>
      <c r="D17" s="8" t="s">
        <v>10</v>
      </c>
      <c r="E17" s="8" t="s">
        <v>11</v>
      </c>
      <c r="F17" s="8" t="s">
        <v>12</v>
      </c>
      <c r="G17" s="8" t="s">
        <v>13</v>
      </c>
      <c r="H17" s="8">
        <f>ROUND(Fills_Weekly[[#This Row],[Price2]],2)</f>
        <v>271.39999999999998</v>
      </c>
      <c r="I17" s="9">
        <v>90</v>
      </c>
      <c r="J17" s="8" t="s">
        <v>14</v>
      </c>
      <c r="K17" s="8" t="s">
        <v>47</v>
      </c>
      <c r="L17" s="10">
        <v>271.39999999999998</v>
      </c>
    </row>
    <row r="18" spans="2:12">
      <c r="B18" s="8" t="s">
        <v>40</v>
      </c>
      <c r="C18" s="8" t="s">
        <v>48</v>
      </c>
      <c r="D18" s="8" t="s">
        <v>10</v>
      </c>
      <c r="E18" s="8" t="s">
        <v>11</v>
      </c>
      <c r="F18" s="8" t="s">
        <v>12</v>
      </c>
      <c r="G18" s="8" t="s">
        <v>13</v>
      </c>
      <c r="H18" s="8">
        <f>ROUND(Fills_Weekly[[#This Row],[Price2]],2)</f>
        <v>271.60000000000002</v>
      </c>
      <c r="I18" s="9">
        <v>94</v>
      </c>
      <c r="J18" s="8" t="s">
        <v>14</v>
      </c>
      <c r="K18" s="8" t="s">
        <v>49</v>
      </c>
      <c r="L18" s="10">
        <v>271.60000000000002</v>
      </c>
    </row>
    <row r="19" spans="2:12">
      <c r="B19" s="8" t="s">
        <v>40</v>
      </c>
      <c r="C19" s="8" t="s">
        <v>50</v>
      </c>
      <c r="D19" s="8" t="s">
        <v>10</v>
      </c>
      <c r="E19" s="8" t="s">
        <v>11</v>
      </c>
      <c r="F19" s="8" t="s">
        <v>12</v>
      </c>
      <c r="G19" s="8" t="s">
        <v>13</v>
      </c>
      <c r="H19" s="8">
        <f>ROUND(Fills_Weekly[[#This Row],[Price2]],2)</f>
        <v>271.60000000000002</v>
      </c>
      <c r="I19" s="9">
        <v>86</v>
      </c>
      <c r="J19" s="8" t="s">
        <v>14</v>
      </c>
      <c r="K19" s="8" t="s">
        <v>51</v>
      </c>
      <c r="L19" s="10">
        <v>271.60000000000002</v>
      </c>
    </row>
    <row r="20" spans="2:12">
      <c r="B20" s="8" t="s">
        <v>40</v>
      </c>
      <c r="C20" s="8" t="s">
        <v>52</v>
      </c>
      <c r="D20" s="8" t="s">
        <v>10</v>
      </c>
      <c r="E20" s="8" t="s">
        <v>11</v>
      </c>
      <c r="F20" s="8" t="s">
        <v>12</v>
      </c>
      <c r="G20" s="8" t="s">
        <v>13</v>
      </c>
      <c r="H20" s="8">
        <f>ROUND(Fills_Weekly[[#This Row],[Price2]],2)</f>
        <v>271.60000000000002</v>
      </c>
      <c r="I20" s="9">
        <v>111</v>
      </c>
      <c r="J20" s="8" t="s">
        <v>14</v>
      </c>
      <c r="K20" s="8" t="s">
        <v>53</v>
      </c>
      <c r="L20" s="10">
        <v>271.60000000000002</v>
      </c>
    </row>
    <row r="21" spans="2:12">
      <c r="B21" s="8" t="s">
        <v>40</v>
      </c>
      <c r="C21" s="8" t="s">
        <v>54</v>
      </c>
      <c r="D21" s="8" t="s">
        <v>10</v>
      </c>
      <c r="E21" s="8" t="s">
        <v>11</v>
      </c>
      <c r="F21" s="8" t="s">
        <v>12</v>
      </c>
      <c r="G21" s="8" t="s">
        <v>13</v>
      </c>
      <c r="H21" s="8">
        <f>ROUND(Fills_Weekly[[#This Row],[Price2]],2)</f>
        <v>271.39999999999998</v>
      </c>
      <c r="I21" s="9">
        <v>26</v>
      </c>
      <c r="J21" s="8" t="s">
        <v>14</v>
      </c>
      <c r="K21" s="8" t="s">
        <v>55</v>
      </c>
      <c r="L21" s="10">
        <v>271.39999999999998</v>
      </c>
    </row>
    <row r="22" spans="2:12">
      <c r="B22" s="8" t="s">
        <v>40</v>
      </c>
      <c r="C22" s="8" t="s">
        <v>56</v>
      </c>
      <c r="D22" s="8" t="s">
        <v>10</v>
      </c>
      <c r="E22" s="8" t="s">
        <v>11</v>
      </c>
      <c r="F22" s="8" t="s">
        <v>12</v>
      </c>
      <c r="G22" s="8" t="s">
        <v>13</v>
      </c>
      <c r="H22" s="8">
        <f>ROUND(Fills_Weekly[[#This Row],[Price2]],2)</f>
        <v>271.60000000000002</v>
      </c>
      <c r="I22" s="9">
        <v>94</v>
      </c>
      <c r="J22" s="8" t="s">
        <v>14</v>
      </c>
      <c r="K22" s="8" t="s">
        <v>57</v>
      </c>
      <c r="L22" s="10">
        <v>271.60000000000002</v>
      </c>
    </row>
    <row r="23" spans="2:12">
      <c r="B23" s="8" t="s">
        <v>40</v>
      </c>
      <c r="C23" s="8" t="s">
        <v>58</v>
      </c>
      <c r="D23" s="8" t="s">
        <v>10</v>
      </c>
      <c r="E23" s="8" t="s">
        <v>11</v>
      </c>
      <c r="F23" s="8" t="s">
        <v>12</v>
      </c>
      <c r="G23" s="8" t="s">
        <v>13</v>
      </c>
      <c r="H23" s="8">
        <f>ROUND(Fills_Weekly[[#This Row],[Price2]],2)</f>
        <v>271.60000000000002</v>
      </c>
      <c r="I23" s="9">
        <v>89</v>
      </c>
      <c r="J23" s="8" t="s">
        <v>14</v>
      </c>
      <c r="K23" s="8" t="s">
        <v>59</v>
      </c>
      <c r="L23" s="10">
        <v>271.60000000000002</v>
      </c>
    </row>
    <row r="24" spans="2:12">
      <c r="B24" s="8" t="s">
        <v>40</v>
      </c>
      <c r="C24" s="8" t="s">
        <v>60</v>
      </c>
      <c r="D24" s="8" t="s">
        <v>10</v>
      </c>
      <c r="E24" s="8" t="s">
        <v>11</v>
      </c>
      <c r="F24" s="8" t="s">
        <v>12</v>
      </c>
      <c r="G24" s="8" t="s">
        <v>13</v>
      </c>
      <c r="H24" s="8">
        <f>ROUND(Fills_Weekly[[#This Row],[Price2]],2)</f>
        <v>271.8</v>
      </c>
      <c r="I24" s="9">
        <v>23</v>
      </c>
      <c r="J24" s="8" t="s">
        <v>14</v>
      </c>
      <c r="K24" s="8" t="s">
        <v>61</v>
      </c>
      <c r="L24" s="10">
        <v>271.8</v>
      </c>
    </row>
    <row r="25" spans="2:12">
      <c r="B25" s="8" t="s">
        <v>40</v>
      </c>
      <c r="C25" s="8" t="s">
        <v>60</v>
      </c>
      <c r="D25" s="8" t="s">
        <v>10</v>
      </c>
      <c r="E25" s="8" t="s">
        <v>11</v>
      </c>
      <c r="F25" s="8" t="s">
        <v>12</v>
      </c>
      <c r="G25" s="8" t="s">
        <v>13</v>
      </c>
      <c r="H25" s="8">
        <f>ROUND(Fills_Weekly[[#This Row],[Price2]],2)</f>
        <v>271.8</v>
      </c>
      <c r="I25" s="9">
        <v>92</v>
      </c>
      <c r="J25" s="8" t="s">
        <v>14</v>
      </c>
      <c r="K25" s="8" t="s">
        <v>62</v>
      </c>
      <c r="L25" s="10">
        <v>271.8</v>
      </c>
    </row>
    <row r="26" spans="2:12">
      <c r="B26" s="8" t="s">
        <v>40</v>
      </c>
      <c r="C26" s="8" t="s">
        <v>63</v>
      </c>
      <c r="D26" s="8" t="s">
        <v>10</v>
      </c>
      <c r="E26" s="8" t="s">
        <v>11</v>
      </c>
      <c r="F26" s="8" t="s">
        <v>12</v>
      </c>
      <c r="G26" s="8" t="s">
        <v>13</v>
      </c>
      <c r="H26" s="8">
        <f>ROUND(Fills_Weekly[[#This Row],[Price2]],2)</f>
        <v>271.8</v>
      </c>
      <c r="I26" s="9">
        <v>114</v>
      </c>
      <c r="J26" s="8" t="s">
        <v>14</v>
      </c>
      <c r="K26" s="8" t="s">
        <v>64</v>
      </c>
      <c r="L26" s="10">
        <v>271.8</v>
      </c>
    </row>
    <row r="27" spans="2:12">
      <c r="B27" s="8" t="s">
        <v>40</v>
      </c>
      <c r="C27" s="8" t="s">
        <v>65</v>
      </c>
      <c r="D27" s="8" t="s">
        <v>10</v>
      </c>
      <c r="E27" s="8" t="s">
        <v>11</v>
      </c>
      <c r="F27" s="8" t="s">
        <v>12</v>
      </c>
      <c r="G27" s="8" t="s">
        <v>13</v>
      </c>
      <c r="H27" s="8">
        <f>ROUND(Fills_Weekly[[#This Row],[Price2]],2)</f>
        <v>271.2</v>
      </c>
      <c r="I27" s="9">
        <v>132</v>
      </c>
      <c r="J27" s="8" t="s">
        <v>14</v>
      </c>
      <c r="K27" s="8" t="s">
        <v>66</v>
      </c>
      <c r="L27" s="10">
        <v>271.2</v>
      </c>
    </row>
    <row r="28" spans="2:12">
      <c r="B28" s="8" t="s">
        <v>40</v>
      </c>
      <c r="C28" s="8" t="s">
        <v>67</v>
      </c>
      <c r="D28" s="8" t="s">
        <v>10</v>
      </c>
      <c r="E28" s="8" t="s">
        <v>11</v>
      </c>
      <c r="F28" s="8" t="s">
        <v>12</v>
      </c>
      <c r="G28" s="8" t="s">
        <v>13</v>
      </c>
      <c r="H28" s="8">
        <f>ROUND(Fills_Weekly[[#This Row],[Price2]],2)</f>
        <v>271.39999999999998</v>
      </c>
      <c r="I28" s="9">
        <v>125</v>
      </c>
      <c r="J28" s="8" t="s">
        <v>14</v>
      </c>
      <c r="K28" s="8" t="s">
        <v>68</v>
      </c>
      <c r="L28" s="10">
        <v>271.39999999999998</v>
      </c>
    </row>
    <row r="29" spans="2:12">
      <c r="B29" s="8" t="s">
        <v>40</v>
      </c>
      <c r="C29" s="8" t="s">
        <v>69</v>
      </c>
      <c r="D29" s="8" t="s">
        <v>10</v>
      </c>
      <c r="E29" s="8" t="s">
        <v>11</v>
      </c>
      <c r="F29" s="8" t="s">
        <v>12</v>
      </c>
      <c r="G29" s="8" t="s">
        <v>13</v>
      </c>
      <c r="H29" s="8">
        <f>ROUND(Fills_Weekly[[#This Row],[Price2]],2)</f>
        <v>271.39999999999998</v>
      </c>
      <c r="I29" s="9">
        <v>79</v>
      </c>
      <c r="J29" s="8" t="s">
        <v>14</v>
      </c>
      <c r="K29" s="8" t="s">
        <v>70</v>
      </c>
      <c r="L29" s="10">
        <v>271.39999999999998</v>
      </c>
    </row>
    <row r="30" spans="2:12">
      <c r="B30" s="8" t="s">
        <v>40</v>
      </c>
      <c r="C30" s="8" t="s">
        <v>71</v>
      </c>
      <c r="D30" s="8" t="s">
        <v>10</v>
      </c>
      <c r="E30" s="8" t="s">
        <v>11</v>
      </c>
      <c r="F30" s="8" t="s">
        <v>12</v>
      </c>
      <c r="G30" s="8" t="s">
        <v>13</v>
      </c>
      <c r="H30" s="8">
        <f>ROUND(Fills_Weekly[[#This Row],[Price2]],2)</f>
        <v>271.2</v>
      </c>
      <c r="I30" s="9">
        <v>1</v>
      </c>
      <c r="J30" s="8" t="s">
        <v>14</v>
      </c>
      <c r="K30" s="8" t="s">
        <v>72</v>
      </c>
      <c r="L30" s="10">
        <v>271.2</v>
      </c>
    </row>
    <row r="31" spans="2:12">
      <c r="B31" s="8" t="s">
        <v>40</v>
      </c>
      <c r="C31" s="8" t="s">
        <v>71</v>
      </c>
      <c r="D31" s="8" t="s">
        <v>10</v>
      </c>
      <c r="E31" s="8" t="s">
        <v>11</v>
      </c>
      <c r="F31" s="8" t="s">
        <v>12</v>
      </c>
      <c r="G31" s="8" t="s">
        <v>13</v>
      </c>
      <c r="H31" s="8">
        <f>ROUND(Fills_Weekly[[#This Row],[Price2]],2)</f>
        <v>271.2</v>
      </c>
      <c r="I31" s="9">
        <v>103</v>
      </c>
      <c r="J31" s="8" t="s">
        <v>14</v>
      </c>
      <c r="K31" s="8" t="s">
        <v>73</v>
      </c>
      <c r="L31" s="10">
        <v>271.2</v>
      </c>
    </row>
    <row r="32" spans="2:12">
      <c r="B32" s="8" t="s">
        <v>40</v>
      </c>
      <c r="C32" s="8" t="s">
        <v>74</v>
      </c>
      <c r="D32" s="8" t="s">
        <v>10</v>
      </c>
      <c r="E32" s="8" t="s">
        <v>11</v>
      </c>
      <c r="F32" s="8" t="s">
        <v>12</v>
      </c>
      <c r="G32" s="8" t="s">
        <v>13</v>
      </c>
      <c r="H32" s="8">
        <f>ROUND(Fills_Weekly[[#This Row],[Price2]],2)</f>
        <v>271</v>
      </c>
      <c r="I32" s="9">
        <v>16</v>
      </c>
      <c r="J32" s="8" t="s">
        <v>14</v>
      </c>
      <c r="K32" s="8" t="s">
        <v>75</v>
      </c>
      <c r="L32" s="10">
        <v>271</v>
      </c>
    </row>
    <row r="33" spans="2:12">
      <c r="B33" s="8" t="s">
        <v>40</v>
      </c>
      <c r="C33" s="8" t="s">
        <v>74</v>
      </c>
      <c r="D33" s="8" t="s">
        <v>10</v>
      </c>
      <c r="E33" s="8" t="s">
        <v>11</v>
      </c>
      <c r="F33" s="8" t="s">
        <v>12</v>
      </c>
      <c r="G33" s="8" t="s">
        <v>13</v>
      </c>
      <c r="H33" s="8">
        <f>ROUND(Fills_Weekly[[#This Row],[Price2]],2)</f>
        <v>271</v>
      </c>
      <c r="I33" s="9">
        <v>54</v>
      </c>
      <c r="J33" s="8" t="s">
        <v>14</v>
      </c>
      <c r="K33" s="8" t="s">
        <v>76</v>
      </c>
      <c r="L33" s="10">
        <v>271</v>
      </c>
    </row>
    <row r="34" spans="2:12">
      <c r="B34" s="8" t="s">
        <v>40</v>
      </c>
      <c r="C34" s="8" t="s">
        <v>77</v>
      </c>
      <c r="D34" s="8" t="s">
        <v>10</v>
      </c>
      <c r="E34" s="8" t="s">
        <v>11</v>
      </c>
      <c r="F34" s="8" t="s">
        <v>12</v>
      </c>
      <c r="G34" s="8" t="s">
        <v>13</v>
      </c>
      <c r="H34" s="8">
        <f>ROUND(Fills_Weekly[[#This Row],[Price2]],2)</f>
        <v>271.39999999999998</v>
      </c>
      <c r="I34" s="9">
        <v>76</v>
      </c>
      <c r="J34" s="8" t="s">
        <v>14</v>
      </c>
      <c r="K34" s="8" t="s">
        <v>78</v>
      </c>
      <c r="L34" s="10">
        <v>271.39999999999998</v>
      </c>
    </row>
    <row r="35" spans="2:12">
      <c r="B35" s="8" t="s">
        <v>40</v>
      </c>
      <c r="C35" s="8" t="s">
        <v>79</v>
      </c>
      <c r="D35" s="8" t="s">
        <v>10</v>
      </c>
      <c r="E35" s="8" t="s">
        <v>11</v>
      </c>
      <c r="F35" s="8" t="s">
        <v>12</v>
      </c>
      <c r="G35" s="8" t="s">
        <v>13</v>
      </c>
      <c r="H35" s="8">
        <f>ROUND(Fills_Weekly[[#This Row],[Price2]],2)</f>
        <v>271.8</v>
      </c>
      <c r="I35" s="9">
        <v>56</v>
      </c>
      <c r="J35" s="8" t="s">
        <v>14</v>
      </c>
      <c r="K35" s="8" t="s">
        <v>80</v>
      </c>
      <c r="L35" s="10">
        <v>271.8</v>
      </c>
    </row>
    <row r="36" spans="2:12">
      <c r="B36" s="8" t="s">
        <v>40</v>
      </c>
      <c r="C36" s="8" t="s">
        <v>81</v>
      </c>
      <c r="D36" s="8" t="s">
        <v>10</v>
      </c>
      <c r="E36" s="8" t="s">
        <v>11</v>
      </c>
      <c r="F36" s="8" t="s">
        <v>12</v>
      </c>
      <c r="G36" s="8" t="s">
        <v>13</v>
      </c>
      <c r="H36" s="8">
        <f>ROUND(Fills_Weekly[[#This Row],[Price2]],2)</f>
        <v>272</v>
      </c>
      <c r="I36" s="9">
        <v>74</v>
      </c>
      <c r="J36" s="8" t="s">
        <v>14</v>
      </c>
      <c r="K36" s="8" t="s">
        <v>82</v>
      </c>
      <c r="L36" s="10">
        <v>272</v>
      </c>
    </row>
    <row r="37" spans="2:12">
      <c r="B37" s="8" t="s">
        <v>40</v>
      </c>
      <c r="C37" s="8" t="s">
        <v>83</v>
      </c>
      <c r="D37" s="8" t="s">
        <v>10</v>
      </c>
      <c r="E37" s="8" t="s">
        <v>11</v>
      </c>
      <c r="F37" s="8" t="s">
        <v>12</v>
      </c>
      <c r="G37" s="8" t="s">
        <v>13</v>
      </c>
      <c r="H37" s="8">
        <f>ROUND(Fills_Weekly[[#This Row],[Price2]],2)</f>
        <v>272</v>
      </c>
      <c r="I37" s="9">
        <v>146</v>
      </c>
      <c r="J37" s="8" t="s">
        <v>14</v>
      </c>
      <c r="K37" s="8" t="s">
        <v>84</v>
      </c>
      <c r="L37" s="10">
        <v>272</v>
      </c>
    </row>
    <row r="38" spans="2:12">
      <c r="B38" s="8" t="s">
        <v>40</v>
      </c>
      <c r="C38" s="8" t="s">
        <v>85</v>
      </c>
      <c r="D38" s="8" t="s">
        <v>10</v>
      </c>
      <c r="E38" s="8" t="s">
        <v>11</v>
      </c>
      <c r="F38" s="8" t="s">
        <v>12</v>
      </c>
      <c r="G38" s="8" t="s">
        <v>13</v>
      </c>
      <c r="H38" s="8">
        <f>ROUND(Fills_Weekly[[#This Row],[Price2]],2)</f>
        <v>272</v>
      </c>
      <c r="I38" s="9">
        <v>74</v>
      </c>
      <c r="J38" s="8" t="s">
        <v>14</v>
      </c>
      <c r="K38" s="8" t="s">
        <v>86</v>
      </c>
      <c r="L38" s="10">
        <v>272</v>
      </c>
    </row>
    <row r="39" spans="2:12">
      <c r="B39" s="8" t="s">
        <v>40</v>
      </c>
      <c r="C39" s="8" t="s">
        <v>87</v>
      </c>
      <c r="D39" s="8" t="s">
        <v>10</v>
      </c>
      <c r="E39" s="8" t="s">
        <v>11</v>
      </c>
      <c r="F39" s="8" t="s">
        <v>12</v>
      </c>
      <c r="G39" s="8" t="s">
        <v>13</v>
      </c>
      <c r="H39" s="8">
        <f>ROUND(Fills_Weekly[[#This Row],[Price2]],2)</f>
        <v>271.8</v>
      </c>
      <c r="I39" s="9">
        <v>106</v>
      </c>
      <c r="J39" s="8" t="s">
        <v>14</v>
      </c>
      <c r="K39" s="8" t="s">
        <v>88</v>
      </c>
      <c r="L39" s="10">
        <v>271.8</v>
      </c>
    </row>
    <row r="40" spans="2:12">
      <c r="B40" s="8" t="s">
        <v>40</v>
      </c>
      <c r="C40" s="8" t="s">
        <v>89</v>
      </c>
      <c r="D40" s="8" t="s">
        <v>10</v>
      </c>
      <c r="E40" s="8" t="s">
        <v>11</v>
      </c>
      <c r="F40" s="8" t="s">
        <v>12</v>
      </c>
      <c r="G40" s="8" t="s">
        <v>13</v>
      </c>
      <c r="H40" s="8">
        <f>ROUND(Fills_Weekly[[#This Row],[Price2]],2)</f>
        <v>272</v>
      </c>
      <c r="I40" s="9">
        <v>140</v>
      </c>
      <c r="J40" s="8" t="s">
        <v>14</v>
      </c>
      <c r="K40" s="8" t="s">
        <v>90</v>
      </c>
      <c r="L40" s="10">
        <v>272</v>
      </c>
    </row>
    <row r="41" spans="2:12">
      <c r="B41" s="8" t="s">
        <v>40</v>
      </c>
      <c r="C41" s="8" t="s">
        <v>91</v>
      </c>
      <c r="D41" s="8" t="s">
        <v>10</v>
      </c>
      <c r="E41" s="8" t="s">
        <v>11</v>
      </c>
      <c r="F41" s="8" t="s">
        <v>12</v>
      </c>
      <c r="G41" s="8" t="s">
        <v>13</v>
      </c>
      <c r="H41" s="8">
        <f>ROUND(Fills_Weekly[[#This Row],[Price2]],2)</f>
        <v>272</v>
      </c>
      <c r="I41" s="9">
        <v>107</v>
      </c>
      <c r="J41" s="8" t="s">
        <v>14</v>
      </c>
      <c r="K41" s="8" t="s">
        <v>92</v>
      </c>
      <c r="L41" s="10">
        <v>272</v>
      </c>
    </row>
    <row r="42" spans="2:12">
      <c r="B42" s="8" t="s">
        <v>40</v>
      </c>
      <c r="C42" s="8" t="s">
        <v>93</v>
      </c>
      <c r="D42" s="8" t="s">
        <v>10</v>
      </c>
      <c r="E42" s="8" t="s">
        <v>11</v>
      </c>
      <c r="F42" s="8" t="s">
        <v>12</v>
      </c>
      <c r="G42" s="8" t="s">
        <v>13</v>
      </c>
      <c r="H42" s="8">
        <f>ROUND(Fills_Weekly[[#This Row],[Price2]],2)</f>
        <v>271.8</v>
      </c>
      <c r="I42" s="9">
        <v>143</v>
      </c>
      <c r="J42" s="8" t="s">
        <v>14</v>
      </c>
      <c r="K42" s="8" t="s">
        <v>94</v>
      </c>
      <c r="L42" s="10">
        <v>271.8</v>
      </c>
    </row>
    <row r="43" spans="2:12">
      <c r="B43" s="8" t="s">
        <v>40</v>
      </c>
      <c r="C43" s="8" t="s">
        <v>95</v>
      </c>
      <c r="D43" s="8" t="s">
        <v>10</v>
      </c>
      <c r="E43" s="8" t="s">
        <v>11</v>
      </c>
      <c r="F43" s="8" t="s">
        <v>12</v>
      </c>
      <c r="G43" s="8" t="s">
        <v>13</v>
      </c>
      <c r="H43" s="8">
        <f>ROUND(Fills_Weekly[[#This Row],[Price2]],2)</f>
        <v>272</v>
      </c>
      <c r="I43" s="9">
        <v>154</v>
      </c>
      <c r="J43" s="8" t="s">
        <v>14</v>
      </c>
      <c r="K43" s="8" t="s">
        <v>96</v>
      </c>
      <c r="L43" s="10">
        <v>272</v>
      </c>
    </row>
    <row r="44" spans="2:12">
      <c r="B44" s="8" t="s">
        <v>40</v>
      </c>
      <c r="C44" s="8" t="s">
        <v>97</v>
      </c>
      <c r="D44" s="8" t="s">
        <v>10</v>
      </c>
      <c r="E44" s="8" t="s">
        <v>11</v>
      </c>
      <c r="F44" s="8" t="s">
        <v>12</v>
      </c>
      <c r="G44" s="8" t="s">
        <v>13</v>
      </c>
      <c r="H44" s="8">
        <f>ROUND(Fills_Weekly[[#This Row],[Price2]],2)</f>
        <v>272.2</v>
      </c>
      <c r="I44" s="9">
        <v>138</v>
      </c>
      <c r="J44" s="8" t="s">
        <v>14</v>
      </c>
      <c r="K44" s="8" t="s">
        <v>98</v>
      </c>
      <c r="L44" s="10">
        <v>272.2</v>
      </c>
    </row>
    <row r="45" spans="2:12">
      <c r="B45" s="8" t="s">
        <v>40</v>
      </c>
      <c r="C45" s="8" t="s">
        <v>97</v>
      </c>
      <c r="D45" s="8" t="s">
        <v>10</v>
      </c>
      <c r="E45" s="8" t="s">
        <v>11</v>
      </c>
      <c r="F45" s="8" t="s">
        <v>12</v>
      </c>
      <c r="G45" s="8" t="s">
        <v>13</v>
      </c>
      <c r="H45" s="8">
        <f>ROUND(Fills_Weekly[[#This Row],[Price2]],2)</f>
        <v>272.2</v>
      </c>
      <c r="I45" s="9">
        <v>3</v>
      </c>
      <c r="J45" s="8" t="s">
        <v>14</v>
      </c>
      <c r="K45" s="8" t="s">
        <v>99</v>
      </c>
      <c r="L45" s="10">
        <v>272.2</v>
      </c>
    </row>
    <row r="46" spans="2:12">
      <c r="B46" s="8" t="s">
        <v>40</v>
      </c>
      <c r="C46" s="8" t="s">
        <v>97</v>
      </c>
      <c r="D46" s="8" t="s">
        <v>10</v>
      </c>
      <c r="E46" s="8" t="s">
        <v>11</v>
      </c>
      <c r="F46" s="8" t="s">
        <v>12</v>
      </c>
      <c r="G46" s="8" t="s">
        <v>13</v>
      </c>
      <c r="H46" s="8">
        <f>ROUND(Fills_Weekly[[#This Row],[Price2]],2)</f>
        <v>272.2</v>
      </c>
      <c r="I46" s="9">
        <v>6</v>
      </c>
      <c r="J46" s="8" t="s">
        <v>14</v>
      </c>
      <c r="K46" s="8" t="s">
        <v>100</v>
      </c>
      <c r="L46" s="10">
        <v>272.2</v>
      </c>
    </row>
    <row r="47" spans="2:12">
      <c r="B47" s="8" t="s">
        <v>40</v>
      </c>
      <c r="C47" s="8" t="s">
        <v>101</v>
      </c>
      <c r="D47" s="8" t="s">
        <v>10</v>
      </c>
      <c r="E47" s="8" t="s">
        <v>11</v>
      </c>
      <c r="F47" s="8" t="s">
        <v>12</v>
      </c>
      <c r="G47" s="8" t="s">
        <v>13</v>
      </c>
      <c r="H47" s="8">
        <f>ROUND(Fills_Weekly[[#This Row],[Price2]],2)</f>
        <v>272</v>
      </c>
      <c r="I47" s="9">
        <v>57</v>
      </c>
      <c r="J47" s="8" t="s">
        <v>14</v>
      </c>
      <c r="K47" s="8" t="s">
        <v>102</v>
      </c>
      <c r="L47" s="10">
        <v>272</v>
      </c>
    </row>
    <row r="48" spans="2:12">
      <c r="B48" s="8" t="s">
        <v>40</v>
      </c>
      <c r="C48" s="8" t="s">
        <v>103</v>
      </c>
      <c r="D48" s="8" t="s">
        <v>10</v>
      </c>
      <c r="E48" s="8" t="s">
        <v>11</v>
      </c>
      <c r="F48" s="8" t="s">
        <v>12</v>
      </c>
      <c r="G48" s="8" t="s">
        <v>13</v>
      </c>
      <c r="H48" s="8">
        <f>ROUND(Fills_Weekly[[#This Row],[Price2]],2)</f>
        <v>272.39999999999998</v>
      </c>
      <c r="I48" s="9">
        <v>55</v>
      </c>
      <c r="J48" s="8" t="s">
        <v>14</v>
      </c>
      <c r="K48" s="8" t="s">
        <v>104</v>
      </c>
      <c r="L48" s="10">
        <v>272.39999999999998</v>
      </c>
    </row>
    <row r="49" spans="2:12">
      <c r="B49" s="8" t="s">
        <v>40</v>
      </c>
      <c r="C49" s="8" t="s">
        <v>105</v>
      </c>
      <c r="D49" s="8" t="s">
        <v>10</v>
      </c>
      <c r="E49" s="8" t="s">
        <v>11</v>
      </c>
      <c r="F49" s="8" t="s">
        <v>12</v>
      </c>
      <c r="G49" s="8" t="s">
        <v>13</v>
      </c>
      <c r="H49" s="8">
        <f>ROUND(Fills_Weekly[[#This Row],[Price2]],2)</f>
        <v>272.60000000000002</v>
      </c>
      <c r="I49" s="9">
        <v>82</v>
      </c>
      <c r="J49" s="8" t="s">
        <v>14</v>
      </c>
      <c r="K49" s="8" t="s">
        <v>106</v>
      </c>
      <c r="L49" s="10">
        <v>272.60000000000002</v>
      </c>
    </row>
    <row r="50" spans="2:12">
      <c r="B50" s="8" t="s">
        <v>40</v>
      </c>
      <c r="C50" s="8" t="s">
        <v>105</v>
      </c>
      <c r="D50" s="8" t="s">
        <v>10</v>
      </c>
      <c r="E50" s="8" t="s">
        <v>11</v>
      </c>
      <c r="F50" s="8" t="s">
        <v>12</v>
      </c>
      <c r="G50" s="8" t="s">
        <v>13</v>
      </c>
      <c r="H50" s="8">
        <f>ROUND(Fills_Weekly[[#This Row],[Price2]],2)</f>
        <v>272.8</v>
      </c>
      <c r="I50" s="9">
        <v>162</v>
      </c>
      <c r="J50" s="8" t="s">
        <v>14</v>
      </c>
      <c r="K50" s="8" t="s">
        <v>107</v>
      </c>
      <c r="L50" s="10">
        <v>272.8</v>
      </c>
    </row>
    <row r="51" spans="2:12">
      <c r="B51" s="8" t="s">
        <v>40</v>
      </c>
      <c r="C51" s="8" t="s">
        <v>108</v>
      </c>
      <c r="D51" s="8" t="s">
        <v>10</v>
      </c>
      <c r="E51" s="8" t="s">
        <v>11</v>
      </c>
      <c r="F51" s="8" t="s">
        <v>12</v>
      </c>
      <c r="G51" s="8" t="s">
        <v>13</v>
      </c>
      <c r="H51" s="8">
        <f>ROUND(Fills_Weekly[[#This Row],[Price2]],2)</f>
        <v>272.8</v>
      </c>
      <c r="I51" s="9">
        <v>82</v>
      </c>
      <c r="J51" s="8" t="s">
        <v>14</v>
      </c>
      <c r="K51" s="8" t="s">
        <v>109</v>
      </c>
      <c r="L51" s="10">
        <v>272.8</v>
      </c>
    </row>
    <row r="52" spans="2:12">
      <c r="B52" s="8" t="s">
        <v>40</v>
      </c>
      <c r="C52" s="8" t="s">
        <v>110</v>
      </c>
      <c r="D52" s="8" t="s">
        <v>10</v>
      </c>
      <c r="E52" s="8" t="s">
        <v>11</v>
      </c>
      <c r="F52" s="8" t="s">
        <v>12</v>
      </c>
      <c r="G52" s="8" t="s">
        <v>13</v>
      </c>
      <c r="H52" s="8">
        <f>ROUND(Fills_Weekly[[#This Row],[Price2]],2)</f>
        <v>272.8</v>
      </c>
      <c r="I52" s="9">
        <v>85</v>
      </c>
      <c r="J52" s="8" t="s">
        <v>14</v>
      </c>
      <c r="K52" s="8" t="s">
        <v>111</v>
      </c>
      <c r="L52" s="10">
        <v>272.8</v>
      </c>
    </row>
    <row r="53" spans="2:12">
      <c r="B53" s="8" t="s">
        <v>40</v>
      </c>
      <c r="C53" s="8" t="s">
        <v>112</v>
      </c>
      <c r="D53" s="8" t="s">
        <v>10</v>
      </c>
      <c r="E53" s="8" t="s">
        <v>11</v>
      </c>
      <c r="F53" s="8" t="s">
        <v>12</v>
      </c>
      <c r="G53" s="8" t="s">
        <v>13</v>
      </c>
      <c r="H53" s="8">
        <f>ROUND(Fills_Weekly[[#This Row],[Price2]],2)</f>
        <v>273</v>
      </c>
      <c r="I53" s="9">
        <v>121</v>
      </c>
      <c r="J53" s="8" t="s">
        <v>14</v>
      </c>
      <c r="K53" s="8" t="s">
        <v>113</v>
      </c>
      <c r="L53" s="10">
        <v>273</v>
      </c>
    </row>
    <row r="54" spans="2:12">
      <c r="B54" s="8" t="s">
        <v>40</v>
      </c>
      <c r="C54" s="8" t="s">
        <v>114</v>
      </c>
      <c r="D54" s="8" t="s">
        <v>10</v>
      </c>
      <c r="E54" s="8" t="s">
        <v>11</v>
      </c>
      <c r="F54" s="8" t="s">
        <v>12</v>
      </c>
      <c r="G54" s="8" t="s">
        <v>13</v>
      </c>
      <c r="H54" s="8">
        <f>ROUND(Fills_Weekly[[#This Row],[Price2]],2)</f>
        <v>273.2</v>
      </c>
      <c r="I54" s="9">
        <v>69</v>
      </c>
      <c r="J54" s="8" t="s">
        <v>14</v>
      </c>
      <c r="K54" s="8" t="s">
        <v>115</v>
      </c>
      <c r="L54" s="10">
        <v>273.2</v>
      </c>
    </row>
    <row r="55" spans="2:12">
      <c r="B55" s="8" t="s">
        <v>40</v>
      </c>
      <c r="C55" s="8" t="s">
        <v>114</v>
      </c>
      <c r="D55" s="8" t="s">
        <v>10</v>
      </c>
      <c r="E55" s="8" t="s">
        <v>11</v>
      </c>
      <c r="F55" s="8" t="s">
        <v>12</v>
      </c>
      <c r="G55" s="8" t="s">
        <v>13</v>
      </c>
      <c r="H55" s="8">
        <f>ROUND(Fills_Weekly[[#This Row],[Price2]],2)</f>
        <v>273.39999999999998</v>
      </c>
      <c r="I55" s="9">
        <v>69</v>
      </c>
      <c r="J55" s="8" t="s">
        <v>14</v>
      </c>
      <c r="K55" s="8" t="s">
        <v>116</v>
      </c>
      <c r="L55" s="10">
        <v>273.39999999999998</v>
      </c>
    </row>
    <row r="56" spans="2:12">
      <c r="B56" s="8" t="s">
        <v>40</v>
      </c>
      <c r="C56" s="8" t="s">
        <v>117</v>
      </c>
      <c r="D56" s="8" t="s">
        <v>10</v>
      </c>
      <c r="E56" s="8" t="s">
        <v>11</v>
      </c>
      <c r="F56" s="8" t="s">
        <v>12</v>
      </c>
      <c r="G56" s="8" t="s">
        <v>13</v>
      </c>
      <c r="H56" s="8">
        <f>ROUND(Fills_Weekly[[#This Row],[Price2]],2)</f>
        <v>273.60000000000002</v>
      </c>
      <c r="I56" s="9">
        <v>67</v>
      </c>
      <c r="J56" s="8" t="s">
        <v>14</v>
      </c>
      <c r="K56" s="8" t="s">
        <v>118</v>
      </c>
      <c r="L56" s="10">
        <v>273.60000000000002</v>
      </c>
    </row>
    <row r="57" spans="2:12">
      <c r="B57" s="8" t="s">
        <v>40</v>
      </c>
      <c r="C57" s="8" t="s">
        <v>119</v>
      </c>
      <c r="D57" s="8" t="s">
        <v>10</v>
      </c>
      <c r="E57" s="8" t="s">
        <v>11</v>
      </c>
      <c r="F57" s="8" t="s">
        <v>12</v>
      </c>
      <c r="G57" s="8" t="s">
        <v>13</v>
      </c>
      <c r="H57" s="8">
        <f>ROUND(Fills_Weekly[[#This Row],[Price2]],2)</f>
        <v>273.8</v>
      </c>
      <c r="I57" s="9">
        <v>82</v>
      </c>
      <c r="J57" s="8" t="s">
        <v>14</v>
      </c>
      <c r="K57" s="8" t="s">
        <v>120</v>
      </c>
      <c r="L57" s="10">
        <v>273.8</v>
      </c>
    </row>
    <row r="58" spans="2:12">
      <c r="B58" s="8" t="s">
        <v>40</v>
      </c>
      <c r="C58" s="8" t="s">
        <v>121</v>
      </c>
      <c r="D58" s="8" t="s">
        <v>10</v>
      </c>
      <c r="E58" s="8" t="s">
        <v>11</v>
      </c>
      <c r="F58" s="8" t="s">
        <v>12</v>
      </c>
      <c r="G58" s="8" t="s">
        <v>13</v>
      </c>
      <c r="H58" s="8">
        <f>ROUND(Fills_Weekly[[#This Row],[Price2]],2)</f>
        <v>273.8</v>
      </c>
      <c r="I58" s="9">
        <v>82</v>
      </c>
      <c r="J58" s="8" t="s">
        <v>14</v>
      </c>
      <c r="K58" s="8" t="s">
        <v>122</v>
      </c>
      <c r="L58" s="10">
        <v>273.8</v>
      </c>
    </row>
    <row r="59" spans="2:12">
      <c r="B59" s="8" t="s">
        <v>40</v>
      </c>
      <c r="C59" s="8" t="s">
        <v>123</v>
      </c>
      <c r="D59" s="8" t="s">
        <v>10</v>
      </c>
      <c r="E59" s="8" t="s">
        <v>11</v>
      </c>
      <c r="F59" s="8" t="s">
        <v>12</v>
      </c>
      <c r="G59" s="8" t="s">
        <v>13</v>
      </c>
      <c r="H59" s="8">
        <f>ROUND(Fills_Weekly[[#This Row],[Price2]],2)</f>
        <v>273.2</v>
      </c>
      <c r="I59" s="9">
        <v>87</v>
      </c>
      <c r="J59" s="8" t="s">
        <v>14</v>
      </c>
      <c r="K59" s="8" t="s">
        <v>124</v>
      </c>
      <c r="L59" s="10">
        <v>273.2</v>
      </c>
    </row>
    <row r="60" spans="2:12">
      <c r="B60" s="8" t="s">
        <v>40</v>
      </c>
      <c r="C60" s="8" t="s">
        <v>125</v>
      </c>
      <c r="D60" s="8" t="s">
        <v>10</v>
      </c>
      <c r="E60" s="8" t="s">
        <v>11</v>
      </c>
      <c r="F60" s="8" t="s">
        <v>12</v>
      </c>
      <c r="G60" s="8" t="s">
        <v>13</v>
      </c>
      <c r="H60" s="8">
        <f>ROUND(Fills_Weekly[[#This Row],[Price2]],2)</f>
        <v>273.39999999999998</v>
      </c>
      <c r="I60" s="9">
        <v>95</v>
      </c>
      <c r="J60" s="8" t="s">
        <v>14</v>
      </c>
      <c r="K60" s="8" t="s">
        <v>126</v>
      </c>
      <c r="L60" s="10">
        <v>273.39999999999998</v>
      </c>
    </row>
    <row r="61" spans="2:12">
      <c r="B61" s="8" t="s">
        <v>40</v>
      </c>
      <c r="C61" s="8" t="s">
        <v>127</v>
      </c>
      <c r="D61" s="8" t="s">
        <v>10</v>
      </c>
      <c r="E61" s="8" t="s">
        <v>11</v>
      </c>
      <c r="F61" s="8" t="s">
        <v>12</v>
      </c>
      <c r="G61" s="8" t="s">
        <v>13</v>
      </c>
      <c r="H61" s="8">
        <f>ROUND(Fills_Weekly[[#This Row],[Price2]],2)</f>
        <v>273.39999999999998</v>
      </c>
      <c r="I61" s="9">
        <v>79</v>
      </c>
      <c r="J61" s="8" t="s">
        <v>14</v>
      </c>
      <c r="K61" s="8" t="s">
        <v>128</v>
      </c>
      <c r="L61" s="10">
        <v>273.39999999999998</v>
      </c>
    </row>
    <row r="62" spans="2:12">
      <c r="B62" s="8" t="s">
        <v>40</v>
      </c>
      <c r="C62" s="8" t="s">
        <v>127</v>
      </c>
      <c r="D62" s="8" t="s">
        <v>10</v>
      </c>
      <c r="E62" s="8" t="s">
        <v>11</v>
      </c>
      <c r="F62" s="8" t="s">
        <v>12</v>
      </c>
      <c r="G62" s="8" t="s">
        <v>13</v>
      </c>
      <c r="H62" s="8">
        <f>ROUND(Fills_Weekly[[#This Row],[Price2]],2)</f>
        <v>273.39999999999998</v>
      </c>
      <c r="I62" s="9">
        <v>47</v>
      </c>
      <c r="J62" s="8" t="s">
        <v>14</v>
      </c>
      <c r="K62" s="8" t="s">
        <v>129</v>
      </c>
      <c r="L62" s="10">
        <v>273.39999999999998</v>
      </c>
    </row>
    <row r="63" spans="2:12">
      <c r="B63" s="8" t="s">
        <v>40</v>
      </c>
      <c r="C63" s="8" t="s">
        <v>130</v>
      </c>
      <c r="D63" s="8" t="s">
        <v>10</v>
      </c>
      <c r="E63" s="8" t="s">
        <v>11</v>
      </c>
      <c r="F63" s="8" t="s">
        <v>12</v>
      </c>
      <c r="G63" s="8" t="s">
        <v>13</v>
      </c>
      <c r="H63" s="8">
        <f>ROUND(Fills_Weekly[[#This Row],[Price2]],2)</f>
        <v>272.8</v>
      </c>
      <c r="I63" s="9">
        <v>71</v>
      </c>
      <c r="J63" s="8" t="s">
        <v>14</v>
      </c>
      <c r="K63" s="8" t="s">
        <v>131</v>
      </c>
      <c r="L63" s="10">
        <v>272.8</v>
      </c>
    </row>
    <row r="64" spans="2:12">
      <c r="B64" s="8" t="s">
        <v>40</v>
      </c>
      <c r="C64" s="8" t="s">
        <v>132</v>
      </c>
      <c r="D64" s="8" t="s">
        <v>10</v>
      </c>
      <c r="E64" s="8" t="s">
        <v>11</v>
      </c>
      <c r="F64" s="8" t="s">
        <v>12</v>
      </c>
      <c r="G64" s="8" t="s">
        <v>13</v>
      </c>
      <c r="H64" s="8">
        <f>ROUND(Fills_Weekly[[#This Row],[Price2]],2)</f>
        <v>272.8</v>
      </c>
      <c r="I64" s="9">
        <v>103</v>
      </c>
      <c r="J64" s="8" t="s">
        <v>14</v>
      </c>
      <c r="K64" s="8" t="s">
        <v>133</v>
      </c>
      <c r="L64" s="10">
        <v>272.8</v>
      </c>
    </row>
    <row r="65" spans="2:12">
      <c r="B65" s="8" t="s">
        <v>40</v>
      </c>
      <c r="C65" s="8" t="s">
        <v>134</v>
      </c>
      <c r="D65" s="8" t="s">
        <v>10</v>
      </c>
      <c r="E65" s="8" t="s">
        <v>11</v>
      </c>
      <c r="F65" s="8" t="s">
        <v>12</v>
      </c>
      <c r="G65" s="8" t="s">
        <v>13</v>
      </c>
      <c r="H65" s="8">
        <f>ROUND(Fills_Weekly[[#This Row],[Price2]],2)</f>
        <v>272.39999999999998</v>
      </c>
      <c r="I65" s="9">
        <v>105</v>
      </c>
      <c r="J65" s="8" t="s">
        <v>14</v>
      </c>
      <c r="K65" s="8" t="s">
        <v>135</v>
      </c>
      <c r="L65" s="10">
        <v>272.39999999999998</v>
      </c>
    </row>
    <row r="66" spans="2:12">
      <c r="B66" s="8" t="s">
        <v>40</v>
      </c>
      <c r="C66" s="8" t="s">
        <v>136</v>
      </c>
      <c r="D66" s="8" t="s">
        <v>10</v>
      </c>
      <c r="E66" s="8" t="s">
        <v>11</v>
      </c>
      <c r="F66" s="8" t="s">
        <v>12</v>
      </c>
      <c r="G66" s="8" t="s">
        <v>13</v>
      </c>
      <c r="H66" s="8">
        <f>ROUND(Fills_Weekly[[#This Row],[Price2]],2)</f>
        <v>272.39999999999998</v>
      </c>
      <c r="I66" s="9">
        <v>43</v>
      </c>
      <c r="J66" s="8" t="s">
        <v>14</v>
      </c>
      <c r="K66" s="8" t="s">
        <v>137</v>
      </c>
      <c r="L66" s="10">
        <v>272.39999999999998</v>
      </c>
    </row>
    <row r="67" spans="2:12">
      <c r="B67" s="8" t="s">
        <v>40</v>
      </c>
      <c r="C67" s="8" t="s">
        <v>136</v>
      </c>
      <c r="D67" s="8" t="s">
        <v>10</v>
      </c>
      <c r="E67" s="8" t="s">
        <v>11</v>
      </c>
      <c r="F67" s="8" t="s">
        <v>12</v>
      </c>
      <c r="G67" s="8" t="s">
        <v>13</v>
      </c>
      <c r="H67" s="8">
        <f>ROUND(Fills_Weekly[[#This Row],[Price2]],2)</f>
        <v>272.39999999999998</v>
      </c>
      <c r="I67" s="9">
        <v>2</v>
      </c>
      <c r="J67" s="8" t="s">
        <v>14</v>
      </c>
      <c r="K67" s="8" t="s">
        <v>138</v>
      </c>
      <c r="L67" s="10">
        <v>272.39999999999998</v>
      </c>
    </row>
    <row r="68" spans="2:12">
      <c r="B68" s="8" t="s">
        <v>40</v>
      </c>
      <c r="C68" s="8" t="s">
        <v>136</v>
      </c>
      <c r="D68" s="8" t="s">
        <v>10</v>
      </c>
      <c r="E68" s="8" t="s">
        <v>11</v>
      </c>
      <c r="F68" s="8" t="s">
        <v>12</v>
      </c>
      <c r="G68" s="8" t="s">
        <v>13</v>
      </c>
      <c r="H68" s="8">
        <f>ROUND(Fills_Weekly[[#This Row],[Price2]],2)</f>
        <v>272.39999999999998</v>
      </c>
      <c r="I68" s="9">
        <v>2</v>
      </c>
      <c r="J68" s="8" t="s">
        <v>14</v>
      </c>
      <c r="K68" s="8" t="s">
        <v>139</v>
      </c>
      <c r="L68" s="10">
        <v>272.39999999999998</v>
      </c>
    </row>
    <row r="69" spans="2:12">
      <c r="B69" s="8" t="s">
        <v>40</v>
      </c>
      <c r="C69" s="8" t="s">
        <v>136</v>
      </c>
      <c r="D69" s="8" t="s">
        <v>10</v>
      </c>
      <c r="E69" s="8" t="s">
        <v>11</v>
      </c>
      <c r="F69" s="8" t="s">
        <v>12</v>
      </c>
      <c r="G69" s="8" t="s">
        <v>13</v>
      </c>
      <c r="H69" s="8">
        <f>ROUND(Fills_Weekly[[#This Row],[Price2]],2)</f>
        <v>272.39999999999998</v>
      </c>
      <c r="I69" s="9">
        <v>10</v>
      </c>
      <c r="J69" s="8" t="s">
        <v>14</v>
      </c>
      <c r="K69" s="8" t="s">
        <v>140</v>
      </c>
      <c r="L69" s="10">
        <v>272.39999999999998</v>
      </c>
    </row>
    <row r="70" spans="2:12">
      <c r="B70" s="8" t="s">
        <v>40</v>
      </c>
      <c r="C70" s="8" t="s">
        <v>136</v>
      </c>
      <c r="D70" s="8" t="s">
        <v>10</v>
      </c>
      <c r="E70" s="8" t="s">
        <v>11</v>
      </c>
      <c r="F70" s="8" t="s">
        <v>12</v>
      </c>
      <c r="G70" s="8" t="s">
        <v>13</v>
      </c>
      <c r="H70" s="8">
        <f>ROUND(Fills_Weekly[[#This Row],[Price2]],2)</f>
        <v>272.39999999999998</v>
      </c>
      <c r="I70" s="9">
        <v>2</v>
      </c>
      <c r="J70" s="8" t="s">
        <v>14</v>
      </c>
      <c r="K70" s="8" t="s">
        <v>141</v>
      </c>
      <c r="L70" s="10">
        <v>272.39999999999998</v>
      </c>
    </row>
    <row r="71" spans="2:12">
      <c r="B71" s="8" t="s">
        <v>40</v>
      </c>
      <c r="C71" s="8" t="s">
        <v>136</v>
      </c>
      <c r="D71" s="8" t="s">
        <v>10</v>
      </c>
      <c r="E71" s="8" t="s">
        <v>11</v>
      </c>
      <c r="F71" s="8" t="s">
        <v>12</v>
      </c>
      <c r="G71" s="8" t="s">
        <v>13</v>
      </c>
      <c r="H71" s="8">
        <f>ROUND(Fills_Weekly[[#This Row],[Price2]],2)</f>
        <v>272.39999999999998</v>
      </c>
      <c r="I71" s="9">
        <v>1</v>
      </c>
      <c r="J71" s="8" t="s">
        <v>14</v>
      </c>
      <c r="K71" s="8" t="s">
        <v>142</v>
      </c>
      <c r="L71" s="10">
        <v>272.39999999999998</v>
      </c>
    </row>
    <row r="72" spans="2:12">
      <c r="B72" s="8" t="s">
        <v>40</v>
      </c>
      <c r="C72" s="8" t="s">
        <v>136</v>
      </c>
      <c r="D72" s="8" t="s">
        <v>10</v>
      </c>
      <c r="E72" s="8" t="s">
        <v>11</v>
      </c>
      <c r="F72" s="8" t="s">
        <v>12</v>
      </c>
      <c r="G72" s="8" t="s">
        <v>13</v>
      </c>
      <c r="H72" s="8">
        <f>ROUND(Fills_Weekly[[#This Row],[Price2]],2)</f>
        <v>272.39999999999998</v>
      </c>
      <c r="I72" s="9">
        <v>8</v>
      </c>
      <c r="J72" s="8" t="s">
        <v>14</v>
      </c>
      <c r="K72" s="8" t="s">
        <v>143</v>
      </c>
      <c r="L72" s="10">
        <v>272.39999999999998</v>
      </c>
    </row>
    <row r="73" spans="2:12">
      <c r="B73" s="8" t="s">
        <v>40</v>
      </c>
      <c r="C73" s="8" t="s">
        <v>136</v>
      </c>
      <c r="D73" s="8" t="s">
        <v>10</v>
      </c>
      <c r="E73" s="8" t="s">
        <v>11</v>
      </c>
      <c r="F73" s="8" t="s">
        <v>12</v>
      </c>
      <c r="G73" s="8" t="s">
        <v>13</v>
      </c>
      <c r="H73" s="8">
        <f>ROUND(Fills_Weekly[[#This Row],[Price2]],2)</f>
        <v>272.39999999999998</v>
      </c>
      <c r="I73" s="9">
        <v>3</v>
      </c>
      <c r="J73" s="8" t="s">
        <v>14</v>
      </c>
      <c r="K73" s="8" t="s">
        <v>144</v>
      </c>
      <c r="L73" s="10">
        <v>272.39999999999998</v>
      </c>
    </row>
    <row r="74" spans="2:12">
      <c r="B74" s="8" t="s">
        <v>40</v>
      </c>
      <c r="C74" s="8" t="s">
        <v>145</v>
      </c>
      <c r="D74" s="8" t="s">
        <v>10</v>
      </c>
      <c r="E74" s="8" t="s">
        <v>11</v>
      </c>
      <c r="F74" s="8" t="s">
        <v>12</v>
      </c>
      <c r="G74" s="8" t="s">
        <v>13</v>
      </c>
      <c r="H74" s="8">
        <f>ROUND(Fills_Weekly[[#This Row],[Price2]],2)</f>
        <v>272.8</v>
      </c>
      <c r="I74" s="9">
        <v>3</v>
      </c>
      <c r="J74" s="8" t="s">
        <v>14</v>
      </c>
      <c r="K74" s="8" t="s">
        <v>146</v>
      </c>
      <c r="L74" s="10">
        <v>272.8</v>
      </c>
    </row>
    <row r="75" spans="2:12">
      <c r="B75" s="8" t="s">
        <v>40</v>
      </c>
      <c r="C75" s="8" t="s">
        <v>147</v>
      </c>
      <c r="D75" s="8" t="s">
        <v>10</v>
      </c>
      <c r="E75" s="8" t="s">
        <v>11</v>
      </c>
      <c r="F75" s="8" t="s">
        <v>12</v>
      </c>
      <c r="G75" s="8" t="s">
        <v>13</v>
      </c>
      <c r="H75" s="8">
        <f>ROUND(Fills_Weekly[[#This Row],[Price2]],2)</f>
        <v>273</v>
      </c>
      <c r="I75" s="9">
        <v>92</v>
      </c>
      <c r="J75" s="8" t="s">
        <v>14</v>
      </c>
      <c r="K75" s="8" t="s">
        <v>148</v>
      </c>
      <c r="L75" s="10">
        <v>273</v>
      </c>
    </row>
    <row r="76" spans="2:12">
      <c r="B76" s="8" t="s">
        <v>40</v>
      </c>
      <c r="C76" s="8" t="s">
        <v>149</v>
      </c>
      <c r="D76" s="8" t="s">
        <v>10</v>
      </c>
      <c r="E76" s="8" t="s">
        <v>11</v>
      </c>
      <c r="F76" s="8" t="s">
        <v>12</v>
      </c>
      <c r="G76" s="8" t="s">
        <v>13</v>
      </c>
      <c r="H76" s="8">
        <f>ROUND(Fills_Weekly[[#This Row],[Price2]],2)</f>
        <v>273</v>
      </c>
      <c r="I76" s="9">
        <v>70</v>
      </c>
      <c r="J76" s="8" t="s">
        <v>14</v>
      </c>
      <c r="K76" s="8" t="s">
        <v>150</v>
      </c>
      <c r="L76" s="10">
        <v>273</v>
      </c>
    </row>
    <row r="77" spans="2:12">
      <c r="B77" s="8" t="s">
        <v>40</v>
      </c>
      <c r="C77" s="8" t="s">
        <v>151</v>
      </c>
      <c r="D77" s="8" t="s">
        <v>10</v>
      </c>
      <c r="E77" s="8" t="s">
        <v>11</v>
      </c>
      <c r="F77" s="8" t="s">
        <v>12</v>
      </c>
      <c r="G77" s="8" t="s">
        <v>13</v>
      </c>
      <c r="H77" s="8">
        <f>ROUND(Fills_Weekly[[#This Row],[Price2]],2)</f>
        <v>272.8</v>
      </c>
      <c r="I77" s="9">
        <v>82</v>
      </c>
      <c r="J77" s="8" t="s">
        <v>14</v>
      </c>
      <c r="K77" s="8" t="s">
        <v>152</v>
      </c>
      <c r="L77" s="10">
        <v>272.8</v>
      </c>
    </row>
    <row r="78" spans="2:12">
      <c r="B78" s="8" t="s">
        <v>40</v>
      </c>
      <c r="C78" s="8" t="s">
        <v>151</v>
      </c>
      <c r="D78" s="8" t="s">
        <v>10</v>
      </c>
      <c r="E78" s="8" t="s">
        <v>11</v>
      </c>
      <c r="F78" s="8" t="s">
        <v>12</v>
      </c>
      <c r="G78" s="8" t="s">
        <v>13</v>
      </c>
      <c r="H78" s="8">
        <f>ROUND(Fills_Weekly[[#This Row],[Price2]],2)</f>
        <v>273</v>
      </c>
      <c r="I78" s="9">
        <v>121</v>
      </c>
      <c r="J78" s="8" t="s">
        <v>14</v>
      </c>
      <c r="K78" s="8" t="s">
        <v>153</v>
      </c>
      <c r="L78" s="10">
        <v>273</v>
      </c>
    </row>
    <row r="79" spans="2:12">
      <c r="B79" s="8" t="s">
        <v>40</v>
      </c>
      <c r="C79" s="8" t="s">
        <v>154</v>
      </c>
      <c r="D79" s="8" t="s">
        <v>10</v>
      </c>
      <c r="E79" s="8" t="s">
        <v>11</v>
      </c>
      <c r="F79" s="8" t="s">
        <v>12</v>
      </c>
      <c r="G79" s="8" t="s">
        <v>13</v>
      </c>
      <c r="H79" s="8">
        <f>ROUND(Fills_Weekly[[#This Row],[Price2]],2)</f>
        <v>272.8</v>
      </c>
      <c r="I79" s="9">
        <v>83</v>
      </c>
      <c r="J79" s="8" t="s">
        <v>14</v>
      </c>
      <c r="K79" s="8" t="s">
        <v>155</v>
      </c>
      <c r="L79" s="10">
        <v>272.8</v>
      </c>
    </row>
    <row r="80" spans="2:12">
      <c r="B80" s="8" t="s">
        <v>40</v>
      </c>
      <c r="C80" s="8" t="s">
        <v>156</v>
      </c>
      <c r="D80" s="8" t="s">
        <v>10</v>
      </c>
      <c r="E80" s="8" t="s">
        <v>11</v>
      </c>
      <c r="F80" s="8" t="s">
        <v>12</v>
      </c>
      <c r="G80" s="8" t="s">
        <v>13</v>
      </c>
      <c r="H80" s="8">
        <f>ROUND(Fills_Weekly[[#This Row],[Price2]],2)</f>
        <v>272.2</v>
      </c>
      <c r="I80" s="9">
        <v>70</v>
      </c>
      <c r="J80" s="8" t="s">
        <v>14</v>
      </c>
      <c r="K80" s="8" t="s">
        <v>157</v>
      </c>
      <c r="L80" s="10">
        <v>272.2</v>
      </c>
    </row>
    <row r="81" spans="2:12">
      <c r="B81" s="8" t="s">
        <v>40</v>
      </c>
      <c r="C81" s="8" t="s">
        <v>158</v>
      </c>
      <c r="D81" s="8" t="s">
        <v>10</v>
      </c>
      <c r="E81" s="8" t="s">
        <v>11</v>
      </c>
      <c r="F81" s="8" t="s">
        <v>12</v>
      </c>
      <c r="G81" s="8" t="s">
        <v>13</v>
      </c>
      <c r="H81" s="8">
        <f>ROUND(Fills_Weekly[[#This Row],[Price2]],2)</f>
        <v>272.2</v>
      </c>
      <c r="I81" s="9">
        <v>113</v>
      </c>
      <c r="J81" s="8" t="s">
        <v>14</v>
      </c>
      <c r="K81" s="8" t="s">
        <v>159</v>
      </c>
      <c r="L81" s="10">
        <v>272.2</v>
      </c>
    </row>
    <row r="82" spans="2:12">
      <c r="B82" s="8" t="s">
        <v>40</v>
      </c>
      <c r="C82" s="8" t="s">
        <v>160</v>
      </c>
      <c r="D82" s="8" t="s">
        <v>10</v>
      </c>
      <c r="E82" s="8" t="s">
        <v>11</v>
      </c>
      <c r="F82" s="8" t="s">
        <v>12</v>
      </c>
      <c r="G82" s="8" t="s">
        <v>13</v>
      </c>
      <c r="H82" s="8">
        <f>ROUND(Fills_Weekly[[#This Row],[Price2]],2)</f>
        <v>271.8</v>
      </c>
      <c r="I82" s="9">
        <v>71</v>
      </c>
      <c r="J82" s="8" t="s">
        <v>14</v>
      </c>
      <c r="K82" s="8" t="s">
        <v>161</v>
      </c>
      <c r="L82" s="10">
        <v>271.8</v>
      </c>
    </row>
    <row r="83" spans="2:12">
      <c r="B83" s="8" t="s">
        <v>40</v>
      </c>
      <c r="C83" s="8" t="s">
        <v>162</v>
      </c>
      <c r="D83" s="8" t="s">
        <v>10</v>
      </c>
      <c r="E83" s="8" t="s">
        <v>11</v>
      </c>
      <c r="F83" s="8" t="s">
        <v>12</v>
      </c>
      <c r="G83" s="8" t="s">
        <v>13</v>
      </c>
      <c r="H83" s="8">
        <f>ROUND(Fills_Weekly[[#This Row],[Price2]],2)</f>
        <v>271.39999999999998</v>
      </c>
      <c r="I83" s="9">
        <v>97</v>
      </c>
      <c r="J83" s="8" t="s">
        <v>14</v>
      </c>
      <c r="K83" s="8" t="s">
        <v>163</v>
      </c>
      <c r="L83" s="10">
        <v>271.39999999999998</v>
      </c>
    </row>
    <row r="84" spans="2:12">
      <c r="B84" s="8" t="s">
        <v>40</v>
      </c>
      <c r="C84" s="8" t="s">
        <v>162</v>
      </c>
      <c r="D84" s="8" t="s">
        <v>10</v>
      </c>
      <c r="E84" s="8" t="s">
        <v>11</v>
      </c>
      <c r="F84" s="8" t="s">
        <v>12</v>
      </c>
      <c r="G84" s="8" t="s">
        <v>13</v>
      </c>
      <c r="H84" s="8">
        <f>ROUND(Fills_Weekly[[#This Row],[Price2]],2)</f>
        <v>271.60000000000002</v>
      </c>
      <c r="I84" s="9">
        <v>143</v>
      </c>
      <c r="J84" s="8" t="s">
        <v>14</v>
      </c>
      <c r="K84" s="8" t="s">
        <v>164</v>
      </c>
      <c r="L84" s="10">
        <v>271.60000000000002</v>
      </c>
    </row>
    <row r="85" spans="2:12">
      <c r="B85" s="8" t="s">
        <v>40</v>
      </c>
      <c r="C85" s="8" t="s">
        <v>165</v>
      </c>
      <c r="D85" s="8" t="s">
        <v>10</v>
      </c>
      <c r="E85" s="8" t="s">
        <v>11</v>
      </c>
      <c r="F85" s="8" t="s">
        <v>12</v>
      </c>
      <c r="G85" s="8" t="s">
        <v>13</v>
      </c>
      <c r="H85" s="8">
        <f>ROUND(Fills_Weekly[[#This Row],[Price2]],2)</f>
        <v>271.60000000000002</v>
      </c>
      <c r="I85" s="9">
        <v>64</v>
      </c>
      <c r="J85" s="8" t="s">
        <v>14</v>
      </c>
      <c r="K85" s="8" t="s">
        <v>166</v>
      </c>
      <c r="L85" s="10">
        <v>271.60000000000002</v>
      </c>
    </row>
    <row r="86" spans="2:12">
      <c r="B86" s="8" t="s">
        <v>40</v>
      </c>
      <c r="C86" s="8" t="s">
        <v>167</v>
      </c>
      <c r="D86" s="8" t="s">
        <v>10</v>
      </c>
      <c r="E86" s="8" t="s">
        <v>11</v>
      </c>
      <c r="F86" s="8" t="s">
        <v>12</v>
      </c>
      <c r="G86" s="8" t="s">
        <v>13</v>
      </c>
      <c r="H86" s="8">
        <f>ROUND(Fills_Weekly[[#This Row],[Price2]],2)</f>
        <v>271.60000000000002</v>
      </c>
      <c r="I86" s="9">
        <v>96</v>
      </c>
      <c r="J86" s="8" t="s">
        <v>14</v>
      </c>
      <c r="K86" s="8" t="s">
        <v>168</v>
      </c>
      <c r="L86" s="10">
        <v>271.60000000000002</v>
      </c>
    </row>
    <row r="87" spans="2:12">
      <c r="B87" s="8" t="s">
        <v>40</v>
      </c>
      <c r="C87" s="8" t="s">
        <v>169</v>
      </c>
      <c r="D87" s="8" t="s">
        <v>10</v>
      </c>
      <c r="E87" s="8" t="s">
        <v>11</v>
      </c>
      <c r="F87" s="8" t="s">
        <v>12</v>
      </c>
      <c r="G87" s="8" t="s">
        <v>13</v>
      </c>
      <c r="H87" s="8">
        <f>ROUND(Fills_Weekly[[#This Row],[Price2]],2)</f>
        <v>271.8</v>
      </c>
      <c r="I87" s="9">
        <v>53</v>
      </c>
      <c r="J87" s="8" t="s">
        <v>14</v>
      </c>
      <c r="K87" s="8" t="s">
        <v>170</v>
      </c>
      <c r="L87" s="10">
        <v>271.8</v>
      </c>
    </row>
    <row r="88" spans="2:12">
      <c r="B88" s="8" t="s">
        <v>40</v>
      </c>
      <c r="C88" s="8" t="s">
        <v>171</v>
      </c>
      <c r="D88" s="8" t="s">
        <v>10</v>
      </c>
      <c r="E88" s="8" t="s">
        <v>11</v>
      </c>
      <c r="F88" s="8" t="s">
        <v>12</v>
      </c>
      <c r="G88" s="8" t="s">
        <v>13</v>
      </c>
      <c r="H88" s="8">
        <f>ROUND(Fills_Weekly[[#This Row],[Price2]],2)</f>
        <v>271.8</v>
      </c>
      <c r="I88" s="9">
        <v>84</v>
      </c>
      <c r="J88" s="8" t="s">
        <v>14</v>
      </c>
      <c r="K88" s="8" t="s">
        <v>172</v>
      </c>
      <c r="L88" s="10">
        <v>271.8</v>
      </c>
    </row>
    <row r="89" spans="2:12">
      <c r="B89" s="8" t="s">
        <v>40</v>
      </c>
      <c r="C89" s="8" t="s">
        <v>171</v>
      </c>
      <c r="D89" s="8" t="s">
        <v>10</v>
      </c>
      <c r="E89" s="8" t="s">
        <v>11</v>
      </c>
      <c r="F89" s="8" t="s">
        <v>12</v>
      </c>
      <c r="G89" s="8" t="s">
        <v>13</v>
      </c>
      <c r="H89" s="8">
        <f>ROUND(Fills_Weekly[[#This Row],[Price2]],2)</f>
        <v>271.8</v>
      </c>
      <c r="I89" s="9">
        <v>106</v>
      </c>
      <c r="J89" s="8" t="s">
        <v>14</v>
      </c>
      <c r="K89" s="8" t="s">
        <v>173</v>
      </c>
      <c r="L89" s="10">
        <v>271.8</v>
      </c>
    </row>
    <row r="90" spans="2:12">
      <c r="B90" s="8" t="s">
        <v>40</v>
      </c>
      <c r="C90" s="8" t="s">
        <v>174</v>
      </c>
      <c r="D90" s="8" t="s">
        <v>10</v>
      </c>
      <c r="E90" s="8" t="s">
        <v>11</v>
      </c>
      <c r="F90" s="8" t="s">
        <v>12</v>
      </c>
      <c r="G90" s="8" t="s">
        <v>13</v>
      </c>
      <c r="H90" s="8">
        <f>ROUND(Fills_Weekly[[#This Row],[Price2]],2)</f>
        <v>272</v>
      </c>
      <c r="I90" s="9">
        <v>110</v>
      </c>
      <c r="J90" s="8" t="s">
        <v>14</v>
      </c>
      <c r="K90" s="8" t="s">
        <v>175</v>
      </c>
      <c r="L90" s="10">
        <v>272</v>
      </c>
    </row>
    <row r="91" spans="2:12">
      <c r="B91" s="8" t="s">
        <v>40</v>
      </c>
      <c r="C91" s="8" t="s">
        <v>176</v>
      </c>
      <c r="D91" s="8" t="s">
        <v>10</v>
      </c>
      <c r="E91" s="8" t="s">
        <v>11</v>
      </c>
      <c r="F91" s="8" t="s">
        <v>12</v>
      </c>
      <c r="G91" s="8" t="s">
        <v>13</v>
      </c>
      <c r="H91" s="8">
        <f>ROUND(Fills_Weekly[[#This Row],[Price2]],2)</f>
        <v>272.2</v>
      </c>
      <c r="I91" s="9">
        <v>108</v>
      </c>
      <c r="J91" s="8" t="s">
        <v>14</v>
      </c>
      <c r="K91" s="8" t="s">
        <v>177</v>
      </c>
      <c r="L91" s="10">
        <v>272.2</v>
      </c>
    </row>
    <row r="92" spans="2:12">
      <c r="B92" s="8" t="s">
        <v>40</v>
      </c>
      <c r="C92" s="8" t="s">
        <v>178</v>
      </c>
      <c r="D92" s="8" t="s">
        <v>10</v>
      </c>
      <c r="E92" s="8" t="s">
        <v>11</v>
      </c>
      <c r="F92" s="8" t="s">
        <v>12</v>
      </c>
      <c r="G92" s="8" t="s">
        <v>13</v>
      </c>
      <c r="H92" s="8">
        <f>ROUND(Fills_Weekly[[#This Row],[Price2]],2)</f>
        <v>272.2</v>
      </c>
      <c r="I92" s="9">
        <v>160</v>
      </c>
      <c r="J92" s="8" t="s">
        <v>14</v>
      </c>
      <c r="K92" s="8" t="s">
        <v>179</v>
      </c>
      <c r="L92" s="10">
        <v>272.2</v>
      </c>
    </row>
    <row r="93" spans="2:12">
      <c r="B93" s="8" t="s">
        <v>40</v>
      </c>
      <c r="C93" s="8" t="s">
        <v>180</v>
      </c>
      <c r="D93" s="8" t="s">
        <v>10</v>
      </c>
      <c r="E93" s="8" t="s">
        <v>11</v>
      </c>
      <c r="F93" s="8" t="s">
        <v>12</v>
      </c>
      <c r="G93" s="8" t="s">
        <v>13</v>
      </c>
      <c r="H93" s="8">
        <f>ROUND(Fills_Weekly[[#This Row],[Price2]],2)</f>
        <v>272.2</v>
      </c>
      <c r="I93" s="9">
        <v>92</v>
      </c>
      <c r="J93" s="8" t="s">
        <v>14</v>
      </c>
      <c r="K93" s="8" t="s">
        <v>181</v>
      </c>
      <c r="L93" s="10">
        <v>272.2</v>
      </c>
    </row>
    <row r="94" spans="2:12">
      <c r="B94" s="8" t="s">
        <v>40</v>
      </c>
      <c r="C94" s="8" t="s">
        <v>182</v>
      </c>
      <c r="D94" s="8" t="s">
        <v>10</v>
      </c>
      <c r="E94" s="8" t="s">
        <v>11</v>
      </c>
      <c r="F94" s="8" t="s">
        <v>12</v>
      </c>
      <c r="G94" s="8" t="s">
        <v>13</v>
      </c>
      <c r="H94" s="8">
        <f>ROUND(Fills_Weekly[[#This Row],[Price2]],2)</f>
        <v>272.39999999999998</v>
      </c>
      <c r="I94" s="9">
        <v>81</v>
      </c>
      <c r="J94" s="8" t="s">
        <v>14</v>
      </c>
      <c r="K94" s="8" t="s">
        <v>183</v>
      </c>
      <c r="L94" s="10">
        <v>272.39999999999998</v>
      </c>
    </row>
    <row r="95" spans="2:12">
      <c r="B95" s="8" t="s">
        <v>40</v>
      </c>
      <c r="C95" s="8" t="s">
        <v>184</v>
      </c>
      <c r="D95" s="8" t="s">
        <v>10</v>
      </c>
      <c r="E95" s="8" t="s">
        <v>11</v>
      </c>
      <c r="F95" s="8" t="s">
        <v>12</v>
      </c>
      <c r="G95" s="8" t="s">
        <v>13</v>
      </c>
      <c r="H95" s="8">
        <f>ROUND(Fills_Weekly[[#This Row],[Price2]],2)</f>
        <v>271.8</v>
      </c>
      <c r="I95" s="9">
        <v>2</v>
      </c>
      <c r="J95" s="8" t="s">
        <v>14</v>
      </c>
      <c r="K95" s="8" t="s">
        <v>185</v>
      </c>
      <c r="L95" s="10">
        <v>271.8</v>
      </c>
    </row>
    <row r="96" spans="2:12">
      <c r="B96" s="8" t="s">
        <v>40</v>
      </c>
      <c r="C96" s="8" t="s">
        <v>186</v>
      </c>
      <c r="D96" s="8" t="s">
        <v>10</v>
      </c>
      <c r="E96" s="8" t="s">
        <v>11</v>
      </c>
      <c r="F96" s="8" t="s">
        <v>12</v>
      </c>
      <c r="G96" s="8" t="s">
        <v>13</v>
      </c>
      <c r="H96" s="8">
        <f>ROUND(Fills_Weekly[[#This Row],[Price2]],2)</f>
        <v>271.8</v>
      </c>
      <c r="I96" s="9">
        <v>8</v>
      </c>
      <c r="J96" s="8" t="s">
        <v>14</v>
      </c>
      <c r="K96" s="8" t="s">
        <v>187</v>
      </c>
      <c r="L96" s="10">
        <v>271.8</v>
      </c>
    </row>
    <row r="97" spans="2:12">
      <c r="B97" s="8" t="s">
        <v>40</v>
      </c>
      <c r="C97" s="8" t="s">
        <v>188</v>
      </c>
      <c r="D97" s="8" t="s">
        <v>10</v>
      </c>
      <c r="E97" s="8" t="s">
        <v>11</v>
      </c>
      <c r="F97" s="8" t="s">
        <v>12</v>
      </c>
      <c r="G97" s="8" t="s">
        <v>13</v>
      </c>
      <c r="H97" s="8">
        <f>ROUND(Fills_Weekly[[#This Row],[Price2]],2)</f>
        <v>272</v>
      </c>
      <c r="I97" s="9">
        <v>100</v>
      </c>
      <c r="J97" s="8" t="s">
        <v>14</v>
      </c>
      <c r="K97" s="8" t="s">
        <v>189</v>
      </c>
      <c r="L97" s="10">
        <v>272</v>
      </c>
    </row>
    <row r="98" spans="2:12">
      <c r="B98" s="8" t="s">
        <v>40</v>
      </c>
      <c r="C98" s="8" t="s">
        <v>188</v>
      </c>
      <c r="D98" s="8" t="s">
        <v>10</v>
      </c>
      <c r="E98" s="8" t="s">
        <v>11</v>
      </c>
      <c r="F98" s="8" t="s">
        <v>12</v>
      </c>
      <c r="G98" s="8" t="s">
        <v>13</v>
      </c>
      <c r="H98" s="8">
        <f>ROUND(Fills_Weekly[[#This Row],[Price2]],2)</f>
        <v>272</v>
      </c>
      <c r="I98" s="9">
        <v>6</v>
      </c>
      <c r="J98" s="8" t="s">
        <v>14</v>
      </c>
      <c r="K98" s="8" t="s">
        <v>190</v>
      </c>
      <c r="L98" s="10">
        <v>272</v>
      </c>
    </row>
    <row r="99" spans="2:12">
      <c r="B99" s="8" t="s">
        <v>40</v>
      </c>
      <c r="C99" s="8" t="s">
        <v>191</v>
      </c>
      <c r="D99" s="8" t="s">
        <v>10</v>
      </c>
      <c r="E99" s="8" t="s">
        <v>11</v>
      </c>
      <c r="F99" s="8" t="s">
        <v>12</v>
      </c>
      <c r="G99" s="8" t="s">
        <v>13</v>
      </c>
      <c r="H99" s="8">
        <f>ROUND(Fills_Weekly[[#This Row],[Price2]],2)</f>
        <v>272</v>
      </c>
      <c r="I99" s="9">
        <v>113</v>
      </c>
      <c r="J99" s="8" t="s">
        <v>14</v>
      </c>
      <c r="K99" s="8" t="s">
        <v>192</v>
      </c>
      <c r="L99" s="10">
        <v>272</v>
      </c>
    </row>
    <row r="100" spans="2:12">
      <c r="B100" s="8" t="s">
        <v>40</v>
      </c>
      <c r="C100" s="8" t="s">
        <v>193</v>
      </c>
      <c r="D100" s="8" t="s">
        <v>10</v>
      </c>
      <c r="E100" s="8" t="s">
        <v>11</v>
      </c>
      <c r="F100" s="8" t="s">
        <v>12</v>
      </c>
      <c r="G100" s="8" t="s">
        <v>13</v>
      </c>
      <c r="H100" s="8">
        <f>ROUND(Fills_Weekly[[#This Row],[Price2]],2)</f>
        <v>271.60000000000002</v>
      </c>
      <c r="I100" s="9">
        <v>89</v>
      </c>
      <c r="J100" s="8" t="s">
        <v>14</v>
      </c>
      <c r="K100" s="8" t="s">
        <v>194</v>
      </c>
      <c r="L100" s="10">
        <v>271.60000000000002</v>
      </c>
    </row>
    <row r="101" spans="2:12">
      <c r="B101" s="8" t="s">
        <v>40</v>
      </c>
      <c r="C101" s="8" t="s">
        <v>195</v>
      </c>
      <c r="D101" s="8" t="s">
        <v>10</v>
      </c>
      <c r="E101" s="8" t="s">
        <v>11</v>
      </c>
      <c r="F101" s="8" t="s">
        <v>12</v>
      </c>
      <c r="G101" s="8" t="s">
        <v>13</v>
      </c>
      <c r="H101" s="8">
        <f>ROUND(Fills_Weekly[[#This Row],[Price2]],2)</f>
        <v>271.8</v>
      </c>
      <c r="I101" s="9">
        <v>123</v>
      </c>
      <c r="J101" s="8" t="s">
        <v>14</v>
      </c>
      <c r="K101" s="8" t="s">
        <v>196</v>
      </c>
      <c r="L101" s="10">
        <v>271.8</v>
      </c>
    </row>
    <row r="102" spans="2:12">
      <c r="B102" s="8" t="s">
        <v>40</v>
      </c>
      <c r="C102" s="8" t="s">
        <v>197</v>
      </c>
      <c r="D102" s="8" t="s">
        <v>10</v>
      </c>
      <c r="E102" s="8" t="s">
        <v>11</v>
      </c>
      <c r="F102" s="8" t="s">
        <v>12</v>
      </c>
      <c r="G102" s="8" t="s">
        <v>13</v>
      </c>
      <c r="H102" s="8">
        <f>ROUND(Fills_Weekly[[#This Row],[Price2]],2)</f>
        <v>271.39999999999998</v>
      </c>
      <c r="I102" s="9">
        <v>81</v>
      </c>
      <c r="J102" s="8" t="s">
        <v>14</v>
      </c>
      <c r="K102" s="8" t="s">
        <v>198</v>
      </c>
      <c r="L102" s="10">
        <v>271.39999999999998</v>
      </c>
    </row>
    <row r="103" spans="2:12">
      <c r="B103" s="8" t="s">
        <v>40</v>
      </c>
      <c r="C103" s="8" t="s">
        <v>199</v>
      </c>
      <c r="D103" s="8" t="s">
        <v>10</v>
      </c>
      <c r="E103" s="8" t="s">
        <v>11</v>
      </c>
      <c r="F103" s="8" t="s">
        <v>12</v>
      </c>
      <c r="G103" s="8" t="s">
        <v>13</v>
      </c>
      <c r="H103" s="8">
        <f>ROUND(Fills_Weekly[[#This Row],[Price2]],2)</f>
        <v>271.60000000000002</v>
      </c>
      <c r="I103" s="9">
        <v>90</v>
      </c>
      <c r="J103" s="8" t="s">
        <v>14</v>
      </c>
      <c r="K103" s="8" t="s">
        <v>200</v>
      </c>
      <c r="L103" s="10">
        <v>271.60000000000002</v>
      </c>
    </row>
    <row r="104" spans="2:12">
      <c r="B104" s="8" t="s">
        <v>40</v>
      </c>
      <c r="C104" s="8" t="s">
        <v>201</v>
      </c>
      <c r="D104" s="8" t="s">
        <v>10</v>
      </c>
      <c r="E104" s="8" t="s">
        <v>11</v>
      </c>
      <c r="F104" s="8" t="s">
        <v>12</v>
      </c>
      <c r="G104" s="8" t="s">
        <v>13</v>
      </c>
      <c r="H104" s="8">
        <f>ROUND(Fills_Weekly[[#This Row],[Price2]],2)</f>
        <v>271.8</v>
      </c>
      <c r="I104" s="9">
        <v>119</v>
      </c>
      <c r="J104" s="8" t="s">
        <v>14</v>
      </c>
      <c r="K104" s="8" t="s">
        <v>202</v>
      </c>
      <c r="L104" s="10">
        <v>271.8</v>
      </c>
    </row>
    <row r="105" spans="2:12">
      <c r="B105" s="8" t="s">
        <v>40</v>
      </c>
      <c r="C105" s="8" t="s">
        <v>203</v>
      </c>
      <c r="D105" s="8" t="s">
        <v>10</v>
      </c>
      <c r="E105" s="8" t="s">
        <v>11</v>
      </c>
      <c r="F105" s="8" t="s">
        <v>12</v>
      </c>
      <c r="G105" s="8" t="s">
        <v>13</v>
      </c>
      <c r="H105" s="8">
        <f>ROUND(Fills_Weekly[[#This Row],[Price2]],2)</f>
        <v>271.8</v>
      </c>
      <c r="I105" s="9">
        <v>75</v>
      </c>
      <c r="J105" s="8" t="s">
        <v>14</v>
      </c>
      <c r="K105" s="8" t="s">
        <v>204</v>
      </c>
      <c r="L105" s="10">
        <v>271.8</v>
      </c>
    </row>
    <row r="106" spans="2:12">
      <c r="B106" s="8" t="s">
        <v>40</v>
      </c>
      <c r="C106" s="8" t="s">
        <v>205</v>
      </c>
      <c r="D106" s="8" t="s">
        <v>10</v>
      </c>
      <c r="E106" s="8" t="s">
        <v>11</v>
      </c>
      <c r="F106" s="8" t="s">
        <v>12</v>
      </c>
      <c r="G106" s="8" t="s">
        <v>13</v>
      </c>
      <c r="H106" s="8">
        <f>ROUND(Fills_Weekly[[#This Row],[Price2]],2)</f>
        <v>271.8</v>
      </c>
      <c r="I106" s="9">
        <v>76</v>
      </c>
      <c r="J106" s="8" t="s">
        <v>14</v>
      </c>
      <c r="K106" s="8" t="s">
        <v>206</v>
      </c>
      <c r="L106" s="10">
        <v>271.8</v>
      </c>
    </row>
    <row r="107" spans="2:12">
      <c r="B107" s="8" t="s">
        <v>40</v>
      </c>
      <c r="C107" s="8" t="s">
        <v>207</v>
      </c>
      <c r="D107" s="8" t="s">
        <v>10</v>
      </c>
      <c r="E107" s="8" t="s">
        <v>11</v>
      </c>
      <c r="F107" s="8" t="s">
        <v>12</v>
      </c>
      <c r="G107" s="8" t="s">
        <v>13</v>
      </c>
      <c r="H107" s="8">
        <f>ROUND(Fills_Weekly[[#This Row],[Price2]],2)</f>
        <v>272</v>
      </c>
      <c r="I107" s="9">
        <v>18</v>
      </c>
      <c r="J107" s="8" t="s">
        <v>14</v>
      </c>
      <c r="K107" s="8" t="s">
        <v>208</v>
      </c>
      <c r="L107" s="10">
        <v>272</v>
      </c>
    </row>
    <row r="108" spans="2:12">
      <c r="B108" s="8" t="s">
        <v>40</v>
      </c>
      <c r="C108" s="8" t="s">
        <v>207</v>
      </c>
      <c r="D108" s="8" t="s">
        <v>10</v>
      </c>
      <c r="E108" s="8" t="s">
        <v>11</v>
      </c>
      <c r="F108" s="8" t="s">
        <v>12</v>
      </c>
      <c r="G108" s="8" t="s">
        <v>13</v>
      </c>
      <c r="H108" s="8">
        <f>ROUND(Fills_Weekly[[#This Row],[Price2]],2)</f>
        <v>272.2</v>
      </c>
      <c r="I108" s="9">
        <v>100</v>
      </c>
      <c r="J108" s="8" t="s">
        <v>14</v>
      </c>
      <c r="K108" s="8" t="s">
        <v>209</v>
      </c>
      <c r="L108" s="10">
        <v>272.2</v>
      </c>
    </row>
    <row r="109" spans="2:12">
      <c r="B109" s="8" t="s">
        <v>40</v>
      </c>
      <c r="C109" s="8" t="s">
        <v>207</v>
      </c>
      <c r="D109" s="8" t="s">
        <v>10</v>
      </c>
      <c r="E109" s="8" t="s">
        <v>11</v>
      </c>
      <c r="F109" s="8" t="s">
        <v>12</v>
      </c>
      <c r="G109" s="8" t="s">
        <v>13</v>
      </c>
      <c r="H109" s="8">
        <f>ROUND(Fills_Weekly[[#This Row],[Price2]],2)</f>
        <v>272.39999999999998</v>
      </c>
      <c r="I109" s="9">
        <v>148</v>
      </c>
      <c r="J109" s="8" t="s">
        <v>14</v>
      </c>
      <c r="K109" s="8" t="s">
        <v>210</v>
      </c>
      <c r="L109" s="10">
        <v>272.39999999999998</v>
      </c>
    </row>
    <row r="110" spans="2:12">
      <c r="B110" s="8" t="s">
        <v>40</v>
      </c>
      <c r="C110" s="8" t="s">
        <v>211</v>
      </c>
      <c r="D110" s="8" t="s">
        <v>10</v>
      </c>
      <c r="E110" s="8" t="s">
        <v>11</v>
      </c>
      <c r="F110" s="8" t="s">
        <v>12</v>
      </c>
      <c r="G110" s="8" t="s">
        <v>13</v>
      </c>
      <c r="H110" s="8">
        <f>ROUND(Fills_Weekly[[#This Row],[Price2]],2)</f>
        <v>272.39999999999998</v>
      </c>
      <c r="I110" s="9">
        <v>14</v>
      </c>
      <c r="J110" s="8" t="s">
        <v>14</v>
      </c>
      <c r="K110" s="8" t="s">
        <v>212</v>
      </c>
      <c r="L110" s="10">
        <v>272.39999999999998</v>
      </c>
    </row>
    <row r="111" spans="2:12">
      <c r="B111" s="8" t="s">
        <v>40</v>
      </c>
      <c r="C111" s="8" t="s">
        <v>213</v>
      </c>
      <c r="D111" s="8" t="s">
        <v>10</v>
      </c>
      <c r="E111" s="8" t="s">
        <v>11</v>
      </c>
      <c r="F111" s="8" t="s">
        <v>12</v>
      </c>
      <c r="G111" s="8" t="s">
        <v>13</v>
      </c>
      <c r="H111" s="8">
        <f>ROUND(Fills_Weekly[[#This Row],[Price2]],2)</f>
        <v>272.60000000000002</v>
      </c>
      <c r="I111" s="9">
        <v>109</v>
      </c>
      <c r="J111" s="8" t="s">
        <v>14</v>
      </c>
      <c r="K111" s="8" t="s">
        <v>214</v>
      </c>
      <c r="L111" s="10">
        <v>272.60000000000002</v>
      </c>
    </row>
    <row r="112" spans="2:12">
      <c r="B112" s="8" t="s">
        <v>40</v>
      </c>
      <c r="C112" s="8" t="s">
        <v>215</v>
      </c>
      <c r="D112" s="8" t="s">
        <v>10</v>
      </c>
      <c r="E112" s="8" t="s">
        <v>11</v>
      </c>
      <c r="F112" s="8" t="s">
        <v>12</v>
      </c>
      <c r="G112" s="8" t="s">
        <v>13</v>
      </c>
      <c r="H112" s="8">
        <f>ROUND(Fills_Weekly[[#This Row],[Price2]],2)</f>
        <v>272.60000000000002</v>
      </c>
      <c r="I112" s="9">
        <v>104</v>
      </c>
      <c r="J112" s="8" t="s">
        <v>14</v>
      </c>
      <c r="K112" s="8" t="s">
        <v>216</v>
      </c>
      <c r="L112" s="10">
        <v>272.60000000000002</v>
      </c>
    </row>
    <row r="113" spans="2:12">
      <c r="B113" s="8" t="s">
        <v>40</v>
      </c>
      <c r="C113" s="8" t="s">
        <v>217</v>
      </c>
      <c r="D113" s="8" t="s">
        <v>10</v>
      </c>
      <c r="E113" s="8" t="s">
        <v>11</v>
      </c>
      <c r="F113" s="8" t="s">
        <v>12</v>
      </c>
      <c r="G113" s="8" t="s">
        <v>13</v>
      </c>
      <c r="H113" s="8">
        <f>ROUND(Fills_Weekly[[#This Row],[Price2]],2)</f>
        <v>272.39999999999998</v>
      </c>
      <c r="I113" s="9">
        <v>79</v>
      </c>
      <c r="J113" s="8" t="s">
        <v>14</v>
      </c>
      <c r="K113" s="8" t="s">
        <v>218</v>
      </c>
      <c r="L113" s="10">
        <v>272.39999999999998</v>
      </c>
    </row>
    <row r="114" spans="2:12">
      <c r="B114" s="8" t="s">
        <v>40</v>
      </c>
      <c r="C114" s="8" t="s">
        <v>219</v>
      </c>
      <c r="D114" s="8" t="s">
        <v>10</v>
      </c>
      <c r="E114" s="8" t="s">
        <v>11</v>
      </c>
      <c r="F114" s="8" t="s">
        <v>12</v>
      </c>
      <c r="G114" s="8" t="s">
        <v>13</v>
      </c>
      <c r="H114" s="8">
        <f>ROUND(Fills_Weekly[[#This Row],[Price2]],2)</f>
        <v>272</v>
      </c>
      <c r="I114" s="9">
        <v>79</v>
      </c>
      <c r="J114" s="8" t="s">
        <v>14</v>
      </c>
      <c r="K114" s="8" t="s">
        <v>220</v>
      </c>
      <c r="L114" s="10">
        <v>272</v>
      </c>
    </row>
    <row r="115" spans="2:12">
      <c r="B115" s="8" t="s">
        <v>40</v>
      </c>
      <c r="C115" s="8" t="s">
        <v>221</v>
      </c>
      <c r="D115" s="8" t="s">
        <v>10</v>
      </c>
      <c r="E115" s="8" t="s">
        <v>11</v>
      </c>
      <c r="F115" s="8" t="s">
        <v>12</v>
      </c>
      <c r="G115" s="8" t="s">
        <v>13</v>
      </c>
      <c r="H115" s="8">
        <f>ROUND(Fills_Weekly[[#This Row],[Price2]],2)</f>
        <v>271</v>
      </c>
      <c r="I115" s="9">
        <v>72</v>
      </c>
      <c r="J115" s="8" t="s">
        <v>14</v>
      </c>
      <c r="K115" s="8" t="s">
        <v>222</v>
      </c>
      <c r="L115" s="10">
        <v>271</v>
      </c>
    </row>
    <row r="116" spans="2:12">
      <c r="B116" s="8" t="s">
        <v>40</v>
      </c>
      <c r="C116" s="8" t="s">
        <v>223</v>
      </c>
      <c r="D116" s="8" t="s">
        <v>10</v>
      </c>
      <c r="E116" s="8" t="s">
        <v>11</v>
      </c>
      <c r="F116" s="8" t="s">
        <v>12</v>
      </c>
      <c r="G116" s="8" t="s">
        <v>13</v>
      </c>
      <c r="H116" s="8">
        <f>ROUND(Fills_Weekly[[#This Row],[Price2]],2)</f>
        <v>270.8</v>
      </c>
      <c r="I116" s="9">
        <v>2</v>
      </c>
      <c r="J116" s="8" t="s">
        <v>14</v>
      </c>
      <c r="K116" s="8" t="s">
        <v>224</v>
      </c>
      <c r="L116" s="10">
        <v>270.8</v>
      </c>
    </row>
    <row r="117" spans="2:12">
      <c r="B117" s="8" t="s">
        <v>40</v>
      </c>
      <c r="C117" s="8" t="s">
        <v>225</v>
      </c>
      <c r="D117" s="8" t="s">
        <v>10</v>
      </c>
      <c r="E117" s="8" t="s">
        <v>11</v>
      </c>
      <c r="F117" s="8" t="s">
        <v>12</v>
      </c>
      <c r="G117" s="8" t="s">
        <v>13</v>
      </c>
      <c r="H117" s="8">
        <f>ROUND(Fills_Weekly[[#This Row],[Price2]],2)</f>
        <v>271</v>
      </c>
      <c r="I117" s="9">
        <v>110</v>
      </c>
      <c r="J117" s="8" t="s">
        <v>14</v>
      </c>
      <c r="K117" s="8" t="s">
        <v>226</v>
      </c>
      <c r="L117" s="10">
        <v>271</v>
      </c>
    </row>
    <row r="118" spans="2:12">
      <c r="B118" s="8" t="s">
        <v>40</v>
      </c>
      <c r="C118" s="8" t="s">
        <v>225</v>
      </c>
      <c r="D118" s="8" t="s">
        <v>10</v>
      </c>
      <c r="E118" s="8" t="s">
        <v>11</v>
      </c>
      <c r="F118" s="8" t="s">
        <v>12</v>
      </c>
      <c r="G118" s="8" t="s">
        <v>13</v>
      </c>
      <c r="H118" s="8">
        <f>ROUND(Fills_Weekly[[#This Row],[Price2]],2)</f>
        <v>271.2</v>
      </c>
      <c r="I118" s="9">
        <v>162</v>
      </c>
      <c r="J118" s="8" t="s">
        <v>14</v>
      </c>
      <c r="K118" s="8" t="s">
        <v>227</v>
      </c>
      <c r="L118" s="10">
        <v>271.2</v>
      </c>
    </row>
    <row r="119" spans="2:12">
      <c r="B119" s="8" t="s">
        <v>40</v>
      </c>
      <c r="C119" s="8" t="s">
        <v>228</v>
      </c>
      <c r="D119" s="8" t="s">
        <v>10</v>
      </c>
      <c r="E119" s="8" t="s">
        <v>11</v>
      </c>
      <c r="F119" s="8" t="s">
        <v>12</v>
      </c>
      <c r="G119" s="8" t="s">
        <v>13</v>
      </c>
      <c r="H119" s="8">
        <f>ROUND(Fills_Weekly[[#This Row],[Price2]],2)</f>
        <v>271.2</v>
      </c>
      <c r="I119" s="9">
        <v>130</v>
      </c>
      <c r="J119" s="8" t="s">
        <v>14</v>
      </c>
      <c r="K119" s="8" t="s">
        <v>229</v>
      </c>
      <c r="L119" s="10">
        <v>271.2</v>
      </c>
    </row>
    <row r="120" spans="2:12">
      <c r="B120" s="8" t="s">
        <v>40</v>
      </c>
      <c r="C120" s="8" t="s">
        <v>230</v>
      </c>
      <c r="D120" s="8" t="s">
        <v>10</v>
      </c>
      <c r="E120" s="8" t="s">
        <v>11</v>
      </c>
      <c r="F120" s="8" t="s">
        <v>12</v>
      </c>
      <c r="G120" s="8" t="s">
        <v>13</v>
      </c>
      <c r="H120" s="8">
        <f>ROUND(Fills_Weekly[[#This Row],[Price2]],2)</f>
        <v>271.39999999999998</v>
      </c>
      <c r="I120" s="9">
        <v>82</v>
      </c>
      <c r="J120" s="8" t="s">
        <v>14</v>
      </c>
      <c r="K120" s="8" t="s">
        <v>231</v>
      </c>
      <c r="L120" s="10">
        <v>271.39999999999998</v>
      </c>
    </row>
    <row r="121" spans="2:12">
      <c r="B121" s="8" t="s">
        <v>40</v>
      </c>
      <c r="C121" s="8" t="s">
        <v>232</v>
      </c>
      <c r="D121" s="8" t="s">
        <v>10</v>
      </c>
      <c r="E121" s="8" t="s">
        <v>11</v>
      </c>
      <c r="F121" s="8" t="s">
        <v>12</v>
      </c>
      <c r="G121" s="8" t="s">
        <v>13</v>
      </c>
      <c r="H121" s="8">
        <f>ROUND(Fills_Weekly[[#This Row],[Price2]],2)</f>
        <v>271.2</v>
      </c>
      <c r="I121" s="9">
        <v>218</v>
      </c>
      <c r="J121" s="8" t="s">
        <v>14</v>
      </c>
      <c r="K121" s="8" t="s">
        <v>233</v>
      </c>
      <c r="L121" s="10">
        <v>271.2</v>
      </c>
    </row>
    <row r="122" spans="2:12">
      <c r="B122" s="8" t="s">
        <v>40</v>
      </c>
      <c r="C122" s="8" t="s">
        <v>234</v>
      </c>
      <c r="D122" s="8" t="s">
        <v>10</v>
      </c>
      <c r="E122" s="8" t="s">
        <v>11</v>
      </c>
      <c r="F122" s="8" t="s">
        <v>12</v>
      </c>
      <c r="G122" s="8" t="s">
        <v>13</v>
      </c>
      <c r="H122" s="8">
        <f>ROUND(Fills_Weekly[[#This Row],[Price2]],2)</f>
        <v>271.60000000000002</v>
      </c>
      <c r="I122" s="9">
        <v>54</v>
      </c>
      <c r="J122" s="8" t="s">
        <v>14</v>
      </c>
      <c r="K122" s="8" t="s">
        <v>235</v>
      </c>
      <c r="L122" s="10">
        <v>271.60000000000002</v>
      </c>
    </row>
    <row r="123" spans="2:12">
      <c r="B123" s="8" t="s">
        <v>40</v>
      </c>
      <c r="C123" s="8" t="s">
        <v>236</v>
      </c>
      <c r="D123" s="8" t="s">
        <v>10</v>
      </c>
      <c r="E123" s="8" t="s">
        <v>11</v>
      </c>
      <c r="F123" s="8" t="s">
        <v>12</v>
      </c>
      <c r="G123" s="8" t="s">
        <v>13</v>
      </c>
      <c r="H123" s="8">
        <f>ROUND(Fills_Weekly[[#This Row],[Price2]],2)</f>
        <v>271</v>
      </c>
      <c r="I123" s="9">
        <v>76</v>
      </c>
      <c r="J123" s="8" t="s">
        <v>14</v>
      </c>
      <c r="K123" s="8" t="s">
        <v>237</v>
      </c>
      <c r="L123" s="10">
        <v>271</v>
      </c>
    </row>
    <row r="124" spans="2:12">
      <c r="B124" s="8" t="s">
        <v>40</v>
      </c>
      <c r="C124" s="8" t="s">
        <v>238</v>
      </c>
      <c r="D124" s="8" t="s">
        <v>10</v>
      </c>
      <c r="E124" s="8" t="s">
        <v>11</v>
      </c>
      <c r="F124" s="8" t="s">
        <v>12</v>
      </c>
      <c r="G124" s="8" t="s">
        <v>13</v>
      </c>
      <c r="H124" s="8">
        <f>ROUND(Fills_Weekly[[#This Row],[Price2]],2)</f>
        <v>270.8</v>
      </c>
      <c r="I124" s="9">
        <v>78</v>
      </c>
      <c r="J124" s="8" t="s">
        <v>14</v>
      </c>
      <c r="K124" s="8" t="s">
        <v>239</v>
      </c>
      <c r="L124" s="10">
        <v>270.8</v>
      </c>
    </row>
    <row r="125" spans="2:12">
      <c r="B125" s="8" t="s">
        <v>40</v>
      </c>
      <c r="C125" s="8" t="s">
        <v>240</v>
      </c>
      <c r="D125" s="8" t="s">
        <v>10</v>
      </c>
      <c r="E125" s="8" t="s">
        <v>11</v>
      </c>
      <c r="F125" s="8" t="s">
        <v>12</v>
      </c>
      <c r="G125" s="8" t="s">
        <v>13</v>
      </c>
      <c r="H125" s="8">
        <f>ROUND(Fills_Weekly[[#This Row],[Price2]],2)</f>
        <v>270</v>
      </c>
      <c r="I125" s="9">
        <v>184</v>
      </c>
      <c r="J125" s="8" t="s">
        <v>14</v>
      </c>
      <c r="K125" s="8" t="s">
        <v>241</v>
      </c>
      <c r="L125" s="10">
        <v>270</v>
      </c>
    </row>
    <row r="126" spans="2:12">
      <c r="B126" s="8" t="s">
        <v>242</v>
      </c>
      <c r="C126" s="8" t="s">
        <v>243</v>
      </c>
      <c r="D126" s="8" t="s">
        <v>10</v>
      </c>
      <c r="E126" s="8" t="s">
        <v>11</v>
      </c>
      <c r="F126" s="8" t="s">
        <v>12</v>
      </c>
      <c r="G126" s="8" t="s">
        <v>13</v>
      </c>
      <c r="H126" s="8">
        <f>ROUND(Fills_Weekly[[#This Row],[Price2]],2)</f>
        <v>269.60000000000002</v>
      </c>
      <c r="I126" s="9">
        <v>3</v>
      </c>
      <c r="J126" s="8" t="s">
        <v>14</v>
      </c>
      <c r="K126" s="8" t="s">
        <v>244</v>
      </c>
      <c r="L126" s="10">
        <v>269.60000000000002</v>
      </c>
    </row>
    <row r="127" spans="2:12">
      <c r="B127" s="8" t="s">
        <v>242</v>
      </c>
      <c r="C127" s="8" t="s">
        <v>243</v>
      </c>
      <c r="D127" s="8" t="s">
        <v>10</v>
      </c>
      <c r="E127" s="8" t="s">
        <v>11</v>
      </c>
      <c r="F127" s="8" t="s">
        <v>12</v>
      </c>
      <c r="G127" s="8" t="s">
        <v>13</v>
      </c>
      <c r="H127" s="8">
        <f>ROUND(Fills_Weekly[[#This Row],[Price2]],2)</f>
        <v>269.60000000000002</v>
      </c>
      <c r="I127" s="9">
        <v>49</v>
      </c>
      <c r="J127" s="8" t="s">
        <v>14</v>
      </c>
      <c r="K127" s="8" t="s">
        <v>245</v>
      </c>
      <c r="L127" s="10">
        <v>269.60000000000002</v>
      </c>
    </row>
    <row r="128" spans="2:12">
      <c r="B128" s="8" t="s">
        <v>242</v>
      </c>
      <c r="C128" s="8" t="s">
        <v>246</v>
      </c>
      <c r="D128" s="8" t="s">
        <v>10</v>
      </c>
      <c r="E128" s="8" t="s">
        <v>11</v>
      </c>
      <c r="F128" s="8" t="s">
        <v>12</v>
      </c>
      <c r="G128" s="8" t="s">
        <v>13</v>
      </c>
      <c r="H128" s="8">
        <f>ROUND(Fills_Weekly[[#This Row],[Price2]],2)</f>
        <v>269.39999999999998</v>
      </c>
      <c r="I128" s="9">
        <v>53</v>
      </c>
      <c r="J128" s="8" t="s">
        <v>14</v>
      </c>
      <c r="K128" s="8" t="s">
        <v>247</v>
      </c>
      <c r="L128" s="10">
        <v>269.39999999999998</v>
      </c>
    </row>
    <row r="129" spans="2:12">
      <c r="B129" s="8" t="s">
        <v>242</v>
      </c>
      <c r="C129" s="8" t="s">
        <v>248</v>
      </c>
      <c r="D129" s="8" t="s">
        <v>10</v>
      </c>
      <c r="E129" s="8" t="s">
        <v>11</v>
      </c>
      <c r="F129" s="8" t="s">
        <v>12</v>
      </c>
      <c r="G129" s="8" t="s">
        <v>13</v>
      </c>
      <c r="H129" s="8">
        <f>ROUND(Fills_Weekly[[#This Row],[Price2]],2)</f>
        <v>269.39999999999998</v>
      </c>
      <c r="I129" s="9">
        <v>2</v>
      </c>
      <c r="J129" s="8" t="s">
        <v>14</v>
      </c>
      <c r="K129" s="8" t="s">
        <v>249</v>
      </c>
      <c r="L129" s="10">
        <v>269.39999999999998</v>
      </c>
    </row>
    <row r="130" spans="2:12">
      <c r="B130" s="8" t="s">
        <v>242</v>
      </c>
      <c r="C130" s="8" t="s">
        <v>250</v>
      </c>
      <c r="D130" s="8" t="s">
        <v>10</v>
      </c>
      <c r="E130" s="8" t="s">
        <v>11</v>
      </c>
      <c r="F130" s="8" t="s">
        <v>12</v>
      </c>
      <c r="G130" s="8" t="s">
        <v>13</v>
      </c>
      <c r="H130" s="8">
        <f>ROUND(Fills_Weekly[[#This Row],[Price2]],2)</f>
        <v>269.39999999999998</v>
      </c>
      <c r="I130" s="9">
        <v>54</v>
      </c>
      <c r="J130" s="8" t="s">
        <v>14</v>
      </c>
      <c r="K130" s="8" t="s">
        <v>251</v>
      </c>
      <c r="L130" s="10">
        <v>269.39999999999998</v>
      </c>
    </row>
    <row r="131" spans="2:12">
      <c r="B131" s="8" t="s">
        <v>242</v>
      </c>
      <c r="C131" s="8" t="s">
        <v>252</v>
      </c>
      <c r="D131" s="8" t="s">
        <v>10</v>
      </c>
      <c r="E131" s="8" t="s">
        <v>11</v>
      </c>
      <c r="F131" s="8" t="s">
        <v>12</v>
      </c>
      <c r="G131" s="8" t="s">
        <v>13</v>
      </c>
      <c r="H131" s="8">
        <f>ROUND(Fills_Weekly[[#This Row],[Price2]],2)</f>
        <v>269.60000000000002</v>
      </c>
      <c r="I131" s="9">
        <v>54</v>
      </c>
      <c r="J131" s="8" t="s">
        <v>14</v>
      </c>
      <c r="K131" s="8" t="s">
        <v>253</v>
      </c>
      <c r="L131" s="10">
        <v>269.60000000000002</v>
      </c>
    </row>
    <row r="132" spans="2:12">
      <c r="B132" s="8" t="s">
        <v>242</v>
      </c>
      <c r="C132" s="8" t="s">
        <v>254</v>
      </c>
      <c r="D132" s="8" t="s">
        <v>10</v>
      </c>
      <c r="E132" s="8" t="s">
        <v>11</v>
      </c>
      <c r="F132" s="8" t="s">
        <v>12</v>
      </c>
      <c r="G132" s="8" t="s">
        <v>13</v>
      </c>
      <c r="H132" s="8">
        <f>ROUND(Fills_Weekly[[#This Row],[Price2]],2)</f>
        <v>269.39999999999998</v>
      </c>
      <c r="I132" s="9">
        <v>213</v>
      </c>
      <c r="J132" s="8" t="s">
        <v>14</v>
      </c>
      <c r="K132" s="8" t="s">
        <v>255</v>
      </c>
      <c r="L132" s="10">
        <v>269.39999999999998</v>
      </c>
    </row>
    <row r="133" spans="2:12">
      <c r="B133" s="8" t="s">
        <v>242</v>
      </c>
      <c r="C133" s="8" t="s">
        <v>256</v>
      </c>
      <c r="D133" s="8" t="s">
        <v>10</v>
      </c>
      <c r="E133" s="8" t="s">
        <v>11</v>
      </c>
      <c r="F133" s="8" t="s">
        <v>12</v>
      </c>
      <c r="G133" s="8" t="s">
        <v>13</v>
      </c>
      <c r="H133" s="8">
        <f>ROUND(Fills_Weekly[[#This Row],[Price2]],2)</f>
        <v>269.2</v>
      </c>
      <c r="I133" s="9">
        <v>90</v>
      </c>
      <c r="J133" s="8" t="s">
        <v>14</v>
      </c>
      <c r="K133" s="8" t="s">
        <v>257</v>
      </c>
      <c r="L133" s="10">
        <v>269.2</v>
      </c>
    </row>
    <row r="134" spans="2:12">
      <c r="B134" s="8" t="s">
        <v>242</v>
      </c>
      <c r="C134" s="8" t="s">
        <v>258</v>
      </c>
      <c r="D134" s="8" t="s">
        <v>10</v>
      </c>
      <c r="E134" s="8" t="s">
        <v>11</v>
      </c>
      <c r="F134" s="8" t="s">
        <v>12</v>
      </c>
      <c r="G134" s="8" t="s">
        <v>13</v>
      </c>
      <c r="H134" s="8">
        <f>ROUND(Fills_Weekly[[#This Row],[Price2]],2)</f>
        <v>269.2</v>
      </c>
      <c r="I134" s="9">
        <v>36</v>
      </c>
      <c r="J134" s="8" t="s">
        <v>14</v>
      </c>
      <c r="K134" s="8" t="s">
        <v>259</v>
      </c>
      <c r="L134" s="10">
        <v>269.2</v>
      </c>
    </row>
    <row r="135" spans="2:12">
      <c r="B135" s="8" t="s">
        <v>242</v>
      </c>
      <c r="C135" s="8" t="s">
        <v>260</v>
      </c>
      <c r="D135" s="8" t="s">
        <v>10</v>
      </c>
      <c r="E135" s="8" t="s">
        <v>11</v>
      </c>
      <c r="F135" s="8" t="s">
        <v>12</v>
      </c>
      <c r="G135" s="8" t="s">
        <v>13</v>
      </c>
      <c r="H135" s="8">
        <f>ROUND(Fills_Weekly[[#This Row],[Price2]],2)</f>
        <v>269.39999999999998</v>
      </c>
      <c r="I135" s="9">
        <v>122</v>
      </c>
      <c r="J135" s="8" t="s">
        <v>14</v>
      </c>
      <c r="K135" s="8" t="s">
        <v>261</v>
      </c>
      <c r="L135" s="10">
        <v>269.39999999999998</v>
      </c>
    </row>
    <row r="136" spans="2:12">
      <c r="B136" s="8" t="s">
        <v>242</v>
      </c>
      <c r="C136" s="8" t="s">
        <v>262</v>
      </c>
      <c r="D136" s="8" t="s">
        <v>10</v>
      </c>
      <c r="E136" s="8" t="s">
        <v>11</v>
      </c>
      <c r="F136" s="8" t="s">
        <v>12</v>
      </c>
      <c r="G136" s="8" t="s">
        <v>13</v>
      </c>
      <c r="H136" s="8">
        <f>ROUND(Fills_Weekly[[#This Row],[Price2]],2)</f>
        <v>269.60000000000002</v>
      </c>
      <c r="I136" s="9">
        <v>93</v>
      </c>
      <c r="J136" s="8" t="s">
        <v>14</v>
      </c>
      <c r="K136" s="8" t="s">
        <v>263</v>
      </c>
      <c r="L136" s="10">
        <v>269.60000000000002</v>
      </c>
    </row>
    <row r="137" spans="2:12">
      <c r="B137" s="8" t="s">
        <v>242</v>
      </c>
      <c r="C137" s="8" t="s">
        <v>264</v>
      </c>
      <c r="D137" s="8" t="s">
        <v>10</v>
      </c>
      <c r="E137" s="8" t="s">
        <v>11</v>
      </c>
      <c r="F137" s="8" t="s">
        <v>12</v>
      </c>
      <c r="G137" s="8" t="s">
        <v>13</v>
      </c>
      <c r="H137" s="8">
        <f>ROUND(Fills_Weekly[[#This Row],[Price2]],2)</f>
        <v>269.8</v>
      </c>
      <c r="I137" s="9">
        <v>122</v>
      </c>
      <c r="J137" s="8" t="s">
        <v>14</v>
      </c>
      <c r="K137" s="8" t="s">
        <v>265</v>
      </c>
      <c r="L137" s="10">
        <v>269.8</v>
      </c>
    </row>
    <row r="138" spans="2:12">
      <c r="B138" s="8" t="s">
        <v>242</v>
      </c>
      <c r="C138" s="8" t="s">
        <v>266</v>
      </c>
      <c r="D138" s="8" t="s">
        <v>10</v>
      </c>
      <c r="E138" s="8" t="s">
        <v>11</v>
      </c>
      <c r="F138" s="8" t="s">
        <v>12</v>
      </c>
      <c r="G138" s="8" t="s">
        <v>13</v>
      </c>
      <c r="H138" s="8">
        <f>ROUND(Fills_Weekly[[#This Row],[Price2]],2)</f>
        <v>269.60000000000002</v>
      </c>
      <c r="I138" s="9">
        <v>210</v>
      </c>
      <c r="J138" s="8" t="s">
        <v>14</v>
      </c>
      <c r="K138" s="8" t="s">
        <v>267</v>
      </c>
      <c r="L138" s="10">
        <v>269.60000000000002</v>
      </c>
    </row>
    <row r="139" spans="2:12">
      <c r="B139" s="8" t="s">
        <v>242</v>
      </c>
      <c r="C139" s="8" t="s">
        <v>268</v>
      </c>
      <c r="D139" s="8" t="s">
        <v>10</v>
      </c>
      <c r="E139" s="8" t="s">
        <v>11</v>
      </c>
      <c r="F139" s="8" t="s">
        <v>12</v>
      </c>
      <c r="G139" s="8" t="s">
        <v>13</v>
      </c>
      <c r="H139" s="8">
        <f>ROUND(Fills_Weekly[[#This Row],[Price2]],2)</f>
        <v>269.8</v>
      </c>
      <c r="I139" s="9">
        <v>69</v>
      </c>
      <c r="J139" s="8" t="s">
        <v>14</v>
      </c>
      <c r="K139" s="8" t="s">
        <v>269</v>
      </c>
      <c r="L139" s="10">
        <v>269.8</v>
      </c>
    </row>
    <row r="140" spans="2:12">
      <c r="B140" s="8" t="s">
        <v>242</v>
      </c>
      <c r="C140" s="8" t="s">
        <v>270</v>
      </c>
      <c r="D140" s="8" t="s">
        <v>10</v>
      </c>
      <c r="E140" s="8" t="s">
        <v>11</v>
      </c>
      <c r="F140" s="8" t="s">
        <v>12</v>
      </c>
      <c r="G140" s="8" t="s">
        <v>13</v>
      </c>
      <c r="H140" s="8">
        <f>ROUND(Fills_Weekly[[#This Row],[Price2]],2)</f>
        <v>269.60000000000002</v>
      </c>
      <c r="I140" s="9">
        <v>202</v>
      </c>
      <c r="J140" s="8" t="s">
        <v>14</v>
      </c>
      <c r="K140" s="8" t="s">
        <v>271</v>
      </c>
      <c r="L140" s="10">
        <v>269.60000000000002</v>
      </c>
    </row>
    <row r="141" spans="2:12">
      <c r="B141" s="8" t="s">
        <v>242</v>
      </c>
      <c r="C141" s="8" t="s">
        <v>272</v>
      </c>
      <c r="D141" s="8" t="s">
        <v>10</v>
      </c>
      <c r="E141" s="8" t="s">
        <v>11</v>
      </c>
      <c r="F141" s="8" t="s">
        <v>12</v>
      </c>
      <c r="G141" s="8" t="s">
        <v>13</v>
      </c>
      <c r="H141" s="8">
        <f>ROUND(Fills_Weekly[[#This Row],[Price2]],2)</f>
        <v>269.2</v>
      </c>
      <c r="I141" s="9">
        <v>129</v>
      </c>
      <c r="J141" s="8" t="s">
        <v>14</v>
      </c>
      <c r="K141" s="8" t="s">
        <v>273</v>
      </c>
      <c r="L141" s="10">
        <v>269.2</v>
      </c>
    </row>
    <row r="142" spans="2:12">
      <c r="B142" s="8" t="s">
        <v>242</v>
      </c>
      <c r="C142" s="8" t="s">
        <v>274</v>
      </c>
      <c r="D142" s="8" t="s">
        <v>10</v>
      </c>
      <c r="E142" s="8" t="s">
        <v>11</v>
      </c>
      <c r="F142" s="8" t="s">
        <v>12</v>
      </c>
      <c r="G142" s="8" t="s">
        <v>13</v>
      </c>
      <c r="H142" s="8">
        <f>ROUND(Fills_Weekly[[#This Row],[Price2]],2)</f>
        <v>269.2</v>
      </c>
      <c r="I142" s="9">
        <v>108</v>
      </c>
      <c r="J142" s="8" t="s">
        <v>14</v>
      </c>
      <c r="K142" s="8" t="s">
        <v>275</v>
      </c>
      <c r="L142" s="10">
        <v>269.2</v>
      </c>
    </row>
    <row r="143" spans="2:12">
      <c r="B143" s="8" t="s">
        <v>242</v>
      </c>
      <c r="C143" s="8" t="s">
        <v>276</v>
      </c>
      <c r="D143" s="8" t="s">
        <v>10</v>
      </c>
      <c r="E143" s="8" t="s">
        <v>11</v>
      </c>
      <c r="F143" s="8" t="s">
        <v>12</v>
      </c>
      <c r="G143" s="8" t="s">
        <v>13</v>
      </c>
      <c r="H143" s="8">
        <f>ROUND(Fills_Weekly[[#This Row],[Price2]],2)</f>
        <v>269.2</v>
      </c>
      <c r="I143" s="9">
        <v>22</v>
      </c>
      <c r="J143" s="8" t="s">
        <v>14</v>
      </c>
      <c r="K143" s="8" t="s">
        <v>277</v>
      </c>
      <c r="L143" s="10">
        <v>269.2</v>
      </c>
    </row>
    <row r="144" spans="2:12">
      <c r="B144" s="8" t="s">
        <v>242</v>
      </c>
      <c r="C144" s="8" t="s">
        <v>278</v>
      </c>
      <c r="D144" s="8" t="s">
        <v>10</v>
      </c>
      <c r="E144" s="8" t="s">
        <v>11</v>
      </c>
      <c r="F144" s="8" t="s">
        <v>12</v>
      </c>
      <c r="G144" s="8" t="s">
        <v>13</v>
      </c>
      <c r="H144" s="8">
        <f>ROUND(Fills_Weekly[[#This Row],[Price2]],2)</f>
        <v>269.39999999999998</v>
      </c>
      <c r="I144" s="9">
        <v>197</v>
      </c>
      <c r="J144" s="8" t="s">
        <v>14</v>
      </c>
      <c r="K144" s="8" t="s">
        <v>279</v>
      </c>
      <c r="L144" s="10">
        <v>269.39999999999998</v>
      </c>
    </row>
    <row r="145" spans="2:12">
      <c r="B145" s="8" t="s">
        <v>242</v>
      </c>
      <c r="C145" s="8" t="s">
        <v>280</v>
      </c>
      <c r="D145" s="8" t="s">
        <v>10</v>
      </c>
      <c r="E145" s="8" t="s">
        <v>11</v>
      </c>
      <c r="F145" s="8" t="s">
        <v>12</v>
      </c>
      <c r="G145" s="8" t="s">
        <v>13</v>
      </c>
      <c r="H145" s="8">
        <f>ROUND(Fills_Weekly[[#This Row],[Price2]],2)</f>
        <v>269.60000000000002</v>
      </c>
      <c r="I145" s="9">
        <v>81</v>
      </c>
      <c r="J145" s="8" t="s">
        <v>14</v>
      </c>
      <c r="K145" s="8" t="s">
        <v>281</v>
      </c>
      <c r="L145" s="10">
        <v>269.60000000000002</v>
      </c>
    </row>
    <row r="146" spans="2:12">
      <c r="B146" s="8" t="s">
        <v>242</v>
      </c>
      <c r="C146" s="8" t="s">
        <v>282</v>
      </c>
      <c r="D146" s="8" t="s">
        <v>10</v>
      </c>
      <c r="E146" s="8" t="s">
        <v>11</v>
      </c>
      <c r="F146" s="8" t="s">
        <v>12</v>
      </c>
      <c r="G146" s="8" t="s">
        <v>13</v>
      </c>
      <c r="H146" s="8">
        <f>ROUND(Fills_Weekly[[#This Row],[Price2]],2)</f>
        <v>269.60000000000002</v>
      </c>
      <c r="I146" s="9">
        <v>82</v>
      </c>
      <c r="J146" s="8" t="s">
        <v>14</v>
      </c>
      <c r="K146" s="8" t="s">
        <v>283</v>
      </c>
      <c r="L146" s="10">
        <v>269.60000000000002</v>
      </c>
    </row>
    <row r="147" spans="2:12">
      <c r="B147" s="8" t="s">
        <v>242</v>
      </c>
      <c r="C147" s="8" t="s">
        <v>284</v>
      </c>
      <c r="D147" s="8" t="s">
        <v>10</v>
      </c>
      <c r="E147" s="8" t="s">
        <v>11</v>
      </c>
      <c r="F147" s="8" t="s">
        <v>12</v>
      </c>
      <c r="G147" s="8" t="s">
        <v>13</v>
      </c>
      <c r="H147" s="8">
        <f>ROUND(Fills_Weekly[[#This Row],[Price2]],2)</f>
        <v>269.39999999999998</v>
      </c>
      <c r="I147" s="9">
        <v>118</v>
      </c>
      <c r="J147" s="8" t="s">
        <v>14</v>
      </c>
      <c r="K147" s="8" t="s">
        <v>285</v>
      </c>
      <c r="L147" s="10">
        <v>269.39999999999998</v>
      </c>
    </row>
    <row r="148" spans="2:12">
      <c r="B148" s="8" t="s">
        <v>242</v>
      </c>
      <c r="C148" s="8" t="s">
        <v>286</v>
      </c>
      <c r="D148" s="8" t="s">
        <v>10</v>
      </c>
      <c r="E148" s="8" t="s">
        <v>11</v>
      </c>
      <c r="F148" s="8" t="s">
        <v>12</v>
      </c>
      <c r="G148" s="8" t="s">
        <v>13</v>
      </c>
      <c r="H148" s="8">
        <f>ROUND(Fills_Weekly[[#This Row],[Price2]],2)</f>
        <v>269.60000000000002</v>
      </c>
      <c r="I148" s="9">
        <v>89</v>
      </c>
      <c r="J148" s="8" t="s">
        <v>14</v>
      </c>
      <c r="K148" s="8" t="s">
        <v>287</v>
      </c>
      <c r="L148" s="10">
        <v>269.60000000000002</v>
      </c>
    </row>
    <row r="149" spans="2:12">
      <c r="B149" s="8" t="s">
        <v>242</v>
      </c>
      <c r="C149" s="8" t="s">
        <v>288</v>
      </c>
      <c r="D149" s="8" t="s">
        <v>10</v>
      </c>
      <c r="E149" s="8" t="s">
        <v>11</v>
      </c>
      <c r="F149" s="8" t="s">
        <v>12</v>
      </c>
      <c r="G149" s="8" t="s">
        <v>13</v>
      </c>
      <c r="H149" s="8">
        <f>ROUND(Fills_Weekly[[#This Row],[Price2]],2)</f>
        <v>269.60000000000002</v>
      </c>
      <c r="I149" s="9">
        <v>91</v>
      </c>
      <c r="J149" s="8" t="s">
        <v>14</v>
      </c>
      <c r="K149" s="8" t="s">
        <v>289</v>
      </c>
      <c r="L149" s="10">
        <v>269.60000000000002</v>
      </c>
    </row>
    <row r="150" spans="2:12">
      <c r="B150" s="8" t="s">
        <v>242</v>
      </c>
      <c r="C150" s="8" t="s">
        <v>290</v>
      </c>
      <c r="D150" s="8" t="s">
        <v>10</v>
      </c>
      <c r="E150" s="8" t="s">
        <v>11</v>
      </c>
      <c r="F150" s="8" t="s">
        <v>12</v>
      </c>
      <c r="G150" s="8" t="s">
        <v>13</v>
      </c>
      <c r="H150" s="8">
        <f>ROUND(Fills_Weekly[[#This Row],[Price2]],2)</f>
        <v>270</v>
      </c>
      <c r="I150" s="9">
        <v>126</v>
      </c>
      <c r="J150" s="8" t="s">
        <v>14</v>
      </c>
      <c r="K150" s="8" t="s">
        <v>291</v>
      </c>
      <c r="L150" s="10">
        <v>270</v>
      </c>
    </row>
    <row r="151" spans="2:12">
      <c r="B151" s="8" t="s">
        <v>242</v>
      </c>
      <c r="C151" s="8" t="s">
        <v>292</v>
      </c>
      <c r="D151" s="8" t="s">
        <v>10</v>
      </c>
      <c r="E151" s="8" t="s">
        <v>11</v>
      </c>
      <c r="F151" s="8" t="s">
        <v>12</v>
      </c>
      <c r="G151" s="8" t="s">
        <v>13</v>
      </c>
      <c r="H151" s="8">
        <f>ROUND(Fills_Weekly[[#This Row],[Price2]],2)</f>
        <v>270.2</v>
      </c>
      <c r="I151" s="9">
        <v>88</v>
      </c>
      <c r="J151" s="8" t="s">
        <v>14</v>
      </c>
      <c r="K151" s="8" t="s">
        <v>293</v>
      </c>
      <c r="L151" s="10">
        <v>270.2</v>
      </c>
    </row>
    <row r="152" spans="2:12">
      <c r="B152" s="8" t="s">
        <v>242</v>
      </c>
      <c r="C152" s="8" t="s">
        <v>294</v>
      </c>
      <c r="D152" s="8" t="s">
        <v>10</v>
      </c>
      <c r="E152" s="8" t="s">
        <v>11</v>
      </c>
      <c r="F152" s="8" t="s">
        <v>12</v>
      </c>
      <c r="G152" s="8" t="s">
        <v>13</v>
      </c>
      <c r="H152" s="8">
        <f>ROUND(Fills_Weekly[[#This Row],[Price2]],2)</f>
        <v>270.2</v>
      </c>
      <c r="I152" s="9">
        <v>3</v>
      </c>
      <c r="J152" s="8" t="s">
        <v>14</v>
      </c>
      <c r="K152" s="8" t="s">
        <v>295</v>
      </c>
      <c r="L152" s="10">
        <v>270.2</v>
      </c>
    </row>
    <row r="153" spans="2:12">
      <c r="B153" s="8" t="s">
        <v>242</v>
      </c>
      <c r="C153" s="8" t="s">
        <v>294</v>
      </c>
      <c r="D153" s="8" t="s">
        <v>10</v>
      </c>
      <c r="E153" s="8" t="s">
        <v>11</v>
      </c>
      <c r="F153" s="8" t="s">
        <v>12</v>
      </c>
      <c r="G153" s="8" t="s">
        <v>13</v>
      </c>
      <c r="H153" s="8">
        <f>ROUND(Fills_Weekly[[#This Row],[Price2]],2)</f>
        <v>270.2</v>
      </c>
      <c r="I153" s="9">
        <v>58</v>
      </c>
      <c r="J153" s="8" t="s">
        <v>14</v>
      </c>
      <c r="K153" s="8" t="s">
        <v>296</v>
      </c>
      <c r="L153" s="10">
        <v>270.2</v>
      </c>
    </row>
    <row r="154" spans="2:12">
      <c r="B154" s="8" t="s">
        <v>242</v>
      </c>
      <c r="C154" s="8" t="s">
        <v>297</v>
      </c>
      <c r="D154" s="8" t="s">
        <v>10</v>
      </c>
      <c r="E154" s="8" t="s">
        <v>11</v>
      </c>
      <c r="F154" s="8" t="s">
        <v>12</v>
      </c>
      <c r="G154" s="8" t="s">
        <v>13</v>
      </c>
      <c r="H154" s="8">
        <f>ROUND(Fills_Weekly[[#This Row],[Price2]],2)</f>
        <v>270.39999999999998</v>
      </c>
      <c r="I154" s="9">
        <v>91</v>
      </c>
      <c r="J154" s="8" t="s">
        <v>14</v>
      </c>
      <c r="K154" s="8" t="s">
        <v>298</v>
      </c>
      <c r="L154" s="10">
        <v>270.39999999999998</v>
      </c>
    </row>
    <row r="155" spans="2:12">
      <c r="B155" s="8" t="s">
        <v>242</v>
      </c>
      <c r="C155" s="8" t="s">
        <v>299</v>
      </c>
      <c r="D155" s="8" t="s">
        <v>10</v>
      </c>
      <c r="E155" s="8" t="s">
        <v>11</v>
      </c>
      <c r="F155" s="8" t="s">
        <v>12</v>
      </c>
      <c r="G155" s="8" t="s">
        <v>13</v>
      </c>
      <c r="H155" s="8">
        <f>ROUND(Fills_Weekly[[#This Row],[Price2]],2)</f>
        <v>270.60000000000002</v>
      </c>
      <c r="I155" s="9">
        <v>191</v>
      </c>
      <c r="J155" s="8" t="s">
        <v>14</v>
      </c>
      <c r="K155" s="8" t="s">
        <v>300</v>
      </c>
      <c r="L155" s="10">
        <v>270.60000000000002</v>
      </c>
    </row>
    <row r="156" spans="2:12">
      <c r="B156" s="8" t="s">
        <v>242</v>
      </c>
      <c r="C156" s="8" t="s">
        <v>301</v>
      </c>
      <c r="D156" s="8" t="s">
        <v>10</v>
      </c>
      <c r="E156" s="8" t="s">
        <v>11</v>
      </c>
      <c r="F156" s="8" t="s">
        <v>12</v>
      </c>
      <c r="G156" s="8" t="s">
        <v>13</v>
      </c>
      <c r="H156" s="8">
        <f>ROUND(Fills_Weekly[[#This Row],[Price2]],2)</f>
        <v>270.60000000000002</v>
      </c>
      <c r="I156" s="9">
        <v>199</v>
      </c>
      <c r="J156" s="8" t="s">
        <v>14</v>
      </c>
      <c r="K156" s="8" t="s">
        <v>302</v>
      </c>
      <c r="L156" s="10">
        <v>270.60000000000002</v>
      </c>
    </row>
    <row r="157" spans="2:12">
      <c r="B157" s="8" t="s">
        <v>242</v>
      </c>
      <c r="C157" s="8" t="s">
        <v>17</v>
      </c>
      <c r="D157" s="8" t="s">
        <v>10</v>
      </c>
      <c r="E157" s="8" t="s">
        <v>11</v>
      </c>
      <c r="F157" s="8" t="s">
        <v>12</v>
      </c>
      <c r="G157" s="8" t="s">
        <v>13</v>
      </c>
      <c r="H157" s="8">
        <f>ROUND(Fills_Weekly[[#This Row],[Price2]],2)</f>
        <v>270.39999999999998</v>
      </c>
      <c r="I157" s="9">
        <v>167</v>
      </c>
      <c r="J157" s="8" t="s">
        <v>14</v>
      </c>
      <c r="K157" s="8" t="s">
        <v>303</v>
      </c>
      <c r="L157" s="10">
        <v>270.39999999999998</v>
      </c>
    </row>
    <row r="158" spans="2:12">
      <c r="B158" s="8" t="s">
        <v>242</v>
      </c>
      <c r="C158" s="8" t="s">
        <v>304</v>
      </c>
      <c r="D158" s="8" t="s">
        <v>10</v>
      </c>
      <c r="E158" s="8" t="s">
        <v>11</v>
      </c>
      <c r="F158" s="8" t="s">
        <v>12</v>
      </c>
      <c r="G158" s="8" t="s">
        <v>13</v>
      </c>
      <c r="H158" s="8">
        <f>ROUND(Fills_Weekly[[#This Row],[Price2]],2)</f>
        <v>270.39999999999998</v>
      </c>
      <c r="I158" s="9">
        <v>132</v>
      </c>
      <c r="J158" s="8" t="s">
        <v>14</v>
      </c>
      <c r="K158" s="8" t="s">
        <v>305</v>
      </c>
      <c r="L158" s="10">
        <v>270.39999999999998</v>
      </c>
    </row>
    <row r="159" spans="2:12">
      <c r="B159" s="8" t="s">
        <v>242</v>
      </c>
      <c r="C159" s="8" t="s">
        <v>306</v>
      </c>
      <c r="D159" s="8" t="s">
        <v>10</v>
      </c>
      <c r="E159" s="8" t="s">
        <v>11</v>
      </c>
      <c r="F159" s="8" t="s">
        <v>12</v>
      </c>
      <c r="G159" s="8" t="s">
        <v>13</v>
      </c>
      <c r="H159" s="8">
        <f>ROUND(Fills_Weekly[[#This Row],[Price2]],2)</f>
        <v>270.39999999999998</v>
      </c>
      <c r="I159" s="9">
        <v>199</v>
      </c>
      <c r="J159" s="8" t="s">
        <v>14</v>
      </c>
      <c r="K159" s="8" t="s">
        <v>307</v>
      </c>
      <c r="L159" s="10">
        <v>270.39999999999998</v>
      </c>
    </row>
    <row r="160" spans="2:12">
      <c r="B160" s="8" t="s">
        <v>242</v>
      </c>
      <c r="C160" s="8" t="s">
        <v>308</v>
      </c>
      <c r="D160" s="8" t="s">
        <v>10</v>
      </c>
      <c r="E160" s="8" t="s">
        <v>11</v>
      </c>
      <c r="F160" s="8" t="s">
        <v>12</v>
      </c>
      <c r="G160" s="8" t="s">
        <v>13</v>
      </c>
      <c r="H160" s="8">
        <f>ROUND(Fills_Weekly[[#This Row],[Price2]],2)</f>
        <v>270.60000000000002</v>
      </c>
      <c r="I160" s="9">
        <v>124</v>
      </c>
      <c r="J160" s="8" t="s">
        <v>14</v>
      </c>
      <c r="K160" s="8" t="s">
        <v>309</v>
      </c>
      <c r="L160" s="10">
        <v>270.60000000000002</v>
      </c>
    </row>
    <row r="161" spans="2:12">
      <c r="B161" s="8" t="s">
        <v>242</v>
      </c>
      <c r="C161" s="8" t="s">
        <v>310</v>
      </c>
      <c r="D161" s="8" t="s">
        <v>10</v>
      </c>
      <c r="E161" s="8" t="s">
        <v>11</v>
      </c>
      <c r="F161" s="8" t="s">
        <v>12</v>
      </c>
      <c r="G161" s="8" t="s">
        <v>13</v>
      </c>
      <c r="H161" s="8">
        <f>ROUND(Fills_Weekly[[#This Row],[Price2]],2)</f>
        <v>270.60000000000002</v>
      </c>
      <c r="I161" s="9">
        <v>67</v>
      </c>
      <c r="J161" s="8" t="s">
        <v>14</v>
      </c>
      <c r="K161" s="8" t="s">
        <v>311</v>
      </c>
      <c r="L161" s="10">
        <v>270.60000000000002</v>
      </c>
    </row>
    <row r="162" spans="2:12">
      <c r="B162" s="8" t="s">
        <v>242</v>
      </c>
      <c r="C162" s="8" t="s">
        <v>310</v>
      </c>
      <c r="D162" s="8" t="s">
        <v>10</v>
      </c>
      <c r="E162" s="8" t="s">
        <v>11</v>
      </c>
      <c r="F162" s="8" t="s">
        <v>12</v>
      </c>
      <c r="G162" s="8" t="s">
        <v>13</v>
      </c>
      <c r="H162" s="8">
        <f>ROUND(Fills_Weekly[[#This Row],[Price2]],2)</f>
        <v>270.60000000000002</v>
      </c>
      <c r="I162" s="9">
        <v>30</v>
      </c>
      <c r="J162" s="8" t="s">
        <v>14</v>
      </c>
      <c r="K162" s="8" t="s">
        <v>312</v>
      </c>
      <c r="L162" s="10">
        <v>270.60000000000002</v>
      </c>
    </row>
    <row r="163" spans="2:12">
      <c r="B163" s="8" t="s">
        <v>242</v>
      </c>
      <c r="C163" s="8" t="s">
        <v>18</v>
      </c>
      <c r="D163" s="8" t="s">
        <v>10</v>
      </c>
      <c r="E163" s="8" t="s">
        <v>11</v>
      </c>
      <c r="F163" s="8" t="s">
        <v>12</v>
      </c>
      <c r="G163" s="8" t="s">
        <v>13</v>
      </c>
      <c r="H163" s="8">
        <f>ROUND(Fills_Weekly[[#This Row],[Price2]],2)</f>
        <v>268.8</v>
      </c>
      <c r="I163" s="9">
        <v>2</v>
      </c>
      <c r="J163" s="8" t="s">
        <v>14</v>
      </c>
      <c r="K163" s="8" t="s">
        <v>313</v>
      </c>
      <c r="L163" s="10">
        <v>268.8</v>
      </c>
    </row>
    <row r="164" spans="2:12">
      <c r="B164" s="8" t="s">
        <v>242</v>
      </c>
      <c r="C164" s="8" t="s">
        <v>314</v>
      </c>
      <c r="D164" s="8" t="s">
        <v>10</v>
      </c>
      <c r="E164" s="8" t="s">
        <v>11</v>
      </c>
      <c r="F164" s="8" t="s">
        <v>12</v>
      </c>
      <c r="G164" s="8" t="s">
        <v>13</v>
      </c>
      <c r="H164" s="8">
        <f>ROUND(Fills_Weekly[[#This Row],[Price2]],2)</f>
        <v>269</v>
      </c>
      <c r="I164" s="9">
        <v>108</v>
      </c>
      <c r="J164" s="8" t="s">
        <v>14</v>
      </c>
      <c r="K164" s="8" t="s">
        <v>315</v>
      </c>
      <c r="L164" s="10">
        <v>269</v>
      </c>
    </row>
    <row r="165" spans="2:12">
      <c r="B165" s="8" t="s">
        <v>242</v>
      </c>
      <c r="C165" s="8" t="s">
        <v>316</v>
      </c>
      <c r="D165" s="8" t="s">
        <v>10</v>
      </c>
      <c r="E165" s="8" t="s">
        <v>11</v>
      </c>
      <c r="F165" s="8" t="s">
        <v>12</v>
      </c>
      <c r="G165" s="8" t="s">
        <v>13</v>
      </c>
      <c r="H165" s="8">
        <f>ROUND(Fills_Weekly[[#This Row],[Price2]],2)</f>
        <v>269.39999999999998</v>
      </c>
      <c r="I165" s="9">
        <v>105</v>
      </c>
      <c r="J165" s="8" t="s">
        <v>14</v>
      </c>
      <c r="K165" s="8" t="s">
        <v>317</v>
      </c>
      <c r="L165" s="10">
        <v>269.39999999999998</v>
      </c>
    </row>
    <row r="166" spans="2:12">
      <c r="B166" s="8" t="s">
        <v>242</v>
      </c>
      <c r="C166" s="8" t="s">
        <v>318</v>
      </c>
      <c r="D166" s="8" t="s">
        <v>10</v>
      </c>
      <c r="E166" s="8" t="s">
        <v>11</v>
      </c>
      <c r="F166" s="8" t="s">
        <v>12</v>
      </c>
      <c r="G166" s="8" t="s">
        <v>13</v>
      </c>
      <c r="H166" s="8">
        <f>ROUND(Fills_Weekly[[#This Row],[Price2]],2)</f>
        <v>269.60000000000002</v>
      </c>
      <c r="I166" s="9">
        <v>152</v>
      </c>
      <c r="J166" s="8" t="s">
        <v>14</v>
      </c>
      <c r="K166" s="8" t="s">
        <v>319</v>
      </c>
      <c r="L166" s="10">
        <v>269.60000000000002</v>
      </c>
    </row>
    <row r="167" spans="2:12">
      <c r="B167" s="8" t="s">
        <v>242</v>
      </c>
      <c r="C167" s="8" t="s">
        <v>320</v>
      </c>
      <c r="D167" s="8" t="s">
        <v>10</v>
      </c>
      <c r="E167" s="8" t="s">
        <v>11</v>
      </c>
      <c r="F167" s="8" t="s">
        <v>12</v>
      </c>
      <c r="G167" s="8" t="s">
        <v>13</v>
      </c>
      <c r="H167" s="8">
        <f>ROUND(Fills_Weekly[[#This Row],[Price2]],2)</f>
        <v>269.39999999999998</v>
      </c>
      <c r="I167" s="9">
        <v>114</v>
      </c>
      <c r="J167" s="8" t="s">
        <v>14</v>
      </c>
      <c r="K167" s="8" t="s">
        <v>321</v>
      </c>
      <c r="L167" s="10">
        <v>269.39999999999998</v>
      </c>
    </row>
    <row r="168" spans="2:12">
      <c r="B168" s="8" t="s">
        <v>242</v>
      </c>
      <c r="C168" s="8" t="s">
        <v>322</v>
      </c>
      <c r="D168" s="8" t="s">
        <v>10</v>
      </c>
      <c r="E168" s="8" t="s">
        <v>11</v>
      </c>
      <c r="F168" s="8" t="s">
        <v>12</v>
      </c>
      <c r="G168" s="8" t="s">
        <v>13</v>
      </c>
      <c r="H168" s="8">
        <f>ROUND(Fills_Weekly[[#This Row],[Price2]],2)</f>
        <v>269.60000000000002</v>
      </c>
      <c r="I168" s="9">
        <v>100</v>
      </c>
      <c r="J168" s="8" t="s">
        <v>14</v>
      </c>
      <c r="K168" s="8" t="s">
        <v>323</v>
      </c>
      <c r="L168" s="10">
        <v>269.60000000000002</v>
      </c>
    </row>
    <row r="169" spans="2:12">
      <c r="B169" s="8" t="s">
        <v>242</v>
      </c>
      <c r="C169" s="8" t="s">
        <v>324</v>
      </c>
      <c r="D169" s="8" t="s">
        <v>10</v>
      </c>
      <c r="E169" s="8" t="s">
        <v>11</v>
      </c>
      <c r="F169" s="8" t="s">
        <v>12</v>
      </c>
      <c r="G169" s="8" t="s">
        <v>13</v>
      </c>
      <c r="H169" s="8">
        <f>ROUND(Fills_Weekly[[#This Row],[Price2]],2)</f>
        <v>269.39999999999998</v>
      </c>
      <c r="I169" s="9">
        <v>118</v>
      </c>
      <c r="J169" s="8" t="s">
        <v>14</v>
      </c>
      <c r="K169" s="8" t="s">
        <v>325</v>
      </c>
      <c r="L169" s="10">
        <v>269.39999999999998</v>
      </c>
    </row>
    <row r="170" spans="2:12">
      <c r="B170" s="8" t="s">
        <v>242</v>
      </c>
      <c r="C170" s="8" t="s">
        <v>326</v>
      </c>
      <c r="D170" s="8" t="s">
        <v>10</v>
      </c>
      <c r="E170" s="8" t="s">
        <v>11</v>
      </c>
      <c r="F170" s="8" t="s">
        <v>12</v>
      </c>
      <c r="G170" s="8" t="s">
        <v>13</v>
      </c>
      <c r="H170" s="8">
        <f>ROUND(Fills_Weekly[[#This Row],[Price2]],2)</f>
        <v>268.8</v>
      </c>
      <c r="I170" s="9">
        <v>89</v>
      </c>
      <c r="J170" s="8" t="s">
        <v>14</v>
      </c>
      <c r="K170" s="8" t="s">
        <v>327</v>
      </c>
      <c r="L170" s="10">
        <v>268.8</v>
      </c>
    </row>
    <row r="171" spans="2:12">
      <c r="B171" s="8" t="s">
        <v>242</v>
      </c>
      <c r="C171" s="8" t="s">
        <v>328</v>
      </c>
      <c r="D171" s="8" t="s">
        <v>10</v>
      </c>
      <c r="E171" s="8" t="s">
        <v>11</v>
      </c>
      <c r="F171" s="8" t="s">
        <v>12</v>
      </c>
      <c r="G171" s="8" t="s">
        <v>13</v>
      </c>
      <c r="H171" s="8">
        <f>ROUND(Fills_Weekly[[#This Row],[Price2]],2)</f>
        <v>269.2</v>
      </c>
      <c r="I171" s="9">
        <v>122</v>
      </c>
      <c r="J171" s="8" t="s">
        <v>14</v>
      </c>
      <c r="K171" s="8" t="s">
        <v>329</v>
      </c>
      <c r="L171" s="10">
        <v>269.2</v>
      </c>
    </row>
    <row r="172" spans="2:12">
      <c r="B172" s="8" t="s">
        <v>242</v>
      </c>
      <c r="C172" s="8" t="s">
        <v>330</v>
      </c>
      <c r="D172" s="8" t="s">
        <v>10</v>
      </c>
      <c r="E172" s="8" t="s">
        <v>11</v>
      </c>
      <c r="F172" s="8" t="s">
        <v>12</v>
      </c>
      <c r="G172" s="8" t="s">
        <v>13</v>
      </c>
      <c r="H172" s="8">
        <f>ROUND(Fills_Weekly[[#This Row],[Price2]],2)</f>
        <v>269.2</v>
      </c>
      <c r="I172" s="9">
        <v>42</v>
      </c>
      <c r="J172" s="8" t="s">
        <v>14</v>
      </c>
      <c r="K172" s="8" t="s">
        <v>331</v>
      </c>
      <c r="L172" s="10">
        <v>269.2</v>
      </c>
    </row>
    <row r="173" spans="2:12">
      <c r="B173" s="8" t="s">
        <v>242</v>
      </c>
      <c r="C173" s="8" t="s">
        <v>19</v>
      </c>
      <c r="D173" s="8" t="s">
        <v>10</v>
      </c>
      <c r="E173" s="8" t="s">
        <v>11</v>
      </c>
      <c r="F173" s="8" t="s">
        <v>12</v>
      </c>
      <c r="G173" s="8" t="s">
        <v>13</v>
      </c>
      <c r="H173" s="8">
        <f>ROUND(Fills_Weekly[[#This Row],[Price2]],2)</f>
        <v>269.2</v>
      </c>
      <c r="I173" s="9">
        <v>100</v>
      </c>
      <c r="J173" s="8" t="s">
        <v>14</v>
      </c>
      <c r="K173" s="8" t="s">
        <v>332</v>
      </c>
      <c r="L173" s="10">
        <v>269.2</v>
      </c>
    </row>
    <row r="174" spans="2:12">
      <c r="B174" s="8" t="s">
        <v>242</v>
      </c>
      <c r="C174" s="8" t="s">
        <v>333</v>
      </c>
      <c r="D174" s="8" t="s">
        <v>10</v>
      </c>
      <c r="E174" s="8" t="s">
        <v>11</v>
      </c>
      <c r="F174" s="8" t="s">
        <v>12</v>
      </c>
      <c r="G174" s="8" t="s">
        <v>13</v>
      </c>
      <c r="H174" s="8">
        <f>ROUND(Fills_Weekly[[#This Row],[Price2]],2)</f>
        <v>269.2</v>
      </c>
      <c r="I174" s="9">
        <v>108</v>
      </c>
      <c r="J174" s="8" t="s">
        <v>14</v>
      </c>
      <c r="K174" s="8" t="s">
        <v>334</v>
      </c>
      <c r="L174" s="10">
        <v>269.2</v>
      </c>
    </row>
    <row r="175" spans="2:12">
      <c r="B175" s="8" t="s">
        <v>242</v>
      </c>
      <c r="C175" s="8" t="s">
        <v>335</v>
      </c>
      <c r="D175" s="8" t="s">
        <v>10</v>
      </c>
      <c r="E175" s="8" t="s">
        <v>11</v>
      </c>
      <c r="F175" s="8" t="s">
        <v>12</v>
      </c>
      <c r="G175" s="8" t="s">
        <v>13</v>
      </c>
      <c r="H175" s="8">
        <f>ROUND(Fills_Weekly[[#This Row],[Price2]],2)</f>
        <v>269.2</v>
      </c>
      <c r="I175" s="9">
        <v>9</v>
      </c>
      <c r="J175" s="8" t="s">
        <v>14</v>
      </c>
      <c r="K175" s="8" t="s">
        <v>336</v>
      </c>
      <c r="L175" s="10">
        <v>269.2</v>
      </c>
    </row>
    <row r="176" spans="2:12">
      <c r="B176" s="8" t="s">
        <v>242</v>
      </c>
      <c r="C176" s="8" t="s">
        <v>337</v>
      </c>
      <c r="D176" s="8" t="s">
        <v>10</v>
      </c>
      <c r="E176" s="8" t="s">
        <v>11</v>
      </c>
      <c r="F176" s="8" t="s">
        <v>12</v>
      </c>
      <c r="G176" s="8" t="s">
        <v>13</v>
      </c>
      <c r="H176" s="8">
        <f>ROUND(Fills_Weekly[[#This Row],[Price2]],2)</f>
        <v>269.60000000000002</v>
      </c>
      <c r="I176" s="9">
        <v>9</v>
      </c>
      <c r="J176" s="8" t="s">
        <v>14</v>
      </c>
      <c r="K176" s="8" t="s">
        <v>338</v>
      </c>
      <c r="L176" s="10">
        <v>269.60000000000002</v>
      </c>
    </row>
    <row r="177" spans="2:12">
      <c r="B177" s="8" t="s">
        <v>242</v>
      </c>
      <c r="C177" s="8" t="s">
        <v>339</v>
      </c>
      <c r="D177" s="8" t="s">
        <v>10</v>
      </c>
      <c r="E177" s="8" t="s">
        <v>11</v>
      </c>
      <c r="F177" s="8" t="s">
        <v>12</v>
      </c>
      <c r="G177" s="8" t="s">
        <v>13</v>
      </c>
      <c r="H177" s="8">
        <f>ROUND(Fills_Weekly[[#This Row],[Price2]],2)</f>
        <v>269.8</v>
      </c>
      <c r="I177" s="9">
        <v>119</v>
      </c>
      <c r="J177" s="8" t="s">
        <v>14</v>
      </c>
      <c r="K177" s="8" t="s">
        <v>340</v>
      </c>
      <c r="L177" s="10">
        <v>269.8</v>
      </c>
    </row>
    <row r="178" spans="2:12">
      <c r="B178" s="8" t="s">
        <v>242</v>
      </c>
      <c r="C178" s="8" t="s">
        <v>341</v>
      </c>
      <c r="D178" s="8" t="s">
        <v>10</v>
      </c>
      <c r="E178" s="8" t="s">
        <v>11</v>
      </c>
      <c r="F178" s="8" t="s">
        <v>12</v>
      </c>
      <c r="G178" s="8" t="s">
        <v>13</v>
      </c>
      <c r="H178" s="8">
        <f>ROUND(Fills_Weekly[[#This Row],[Price2]],2)</f>
        <v>269.8</v>
      </c>
      <c r="I178" s="9">
        <v>109</v>
      </c>
      <c r="J178" s="8" t="s">
        <v>14</v>
      </c>
      <c r="K178" s="8" t="s">
        <v>342</v>
      </c>
      <c r="L178" s="10">
        <v>269.8</v>
      </c>
    </row>
    <row r="179" spans="2:12">
      <c r="B179" s="8" t="s">
        <v>242</v>
      </c>
      <c r="C179" s="8" t="s">
        <v>343</v>
      </c>
      <c r="D179" s="8" t="s">
        <v>10</v>
      </c>
      <c r="E179" s="8" t="s">
        <v>11</v>
      </c>
      <c r="F179" s="8" t="s">
        <v>12</v>
      </c>
      <c r="G179" s="8" t="s">
        <v>13</v>
      </c>
      <c r="H179" s="8">
        <f>ROUND(Fills_Weekly[[#This Row],[Price2]],2)</f>
        <v>269.8</v>
      </c>
      <c r="I179" s="9">
        <v>75</v>
      </c>
      <c r="J179" s="8" t="s">
        <v>14</v>
      </c>
      <c r="K179" s="8" t="s">
        <v>344</v>
      </c>
      <c r="L179" s="10">
        <v>269.8</v>
      </c>
    </row>
    <row r="180" spans="2:12">
      <c r="B180" s="8" t="s">
        <v>242</v>
      </c>
      <c r="C180" s="8" t="s">
        <v>345</v>
      </c>
      <c r="D180" s="8" t="s">
        <v>10</v>
      </c>
      <c r="E180" s="8" t="s">
        <v>11</v>
      </c>
      <c r="F180" s="8" t="s">
        <v>12</v>
      </c>
      <c r="G180" s="8" t="s">
        <v>13</v>
      </c>
      <c r="H180" s="8">
        <f>ROUND(Fills_Weekly[[#This Row],[Price2]],2)</f>
        <v>270.2</v>
      </c>
      <c r="I180" s="9">
        <v>122</v>
      </c>
      <c r="J180" s="8" t="s">
        <v>14</v>
      </c>
      <c r="K180" s="8" t="s">
        <v>346</v>
      </c>
      <c r="L180" s="10">
        <v>270.2</v>
      </c>
    </row>
    <row r="181" spans="2:12">
      <c r="B181" s="8" t="s">
        <v>242</v>
      </c>
      <c r="C181" s="8" t="s">
        <v>347</v>
      </c>
      <c r="D181" s="8" t="s">
        <v>10</v>
      </c>
      <c r="E181" s="8" t="s">
        <v>11</v>
      </c>
      <c r="F181" s="8" t="s">
        <v>12</v>
      </c>
      <c r="G181" s="8" t="s">
        <v>13</v>
      </c>
      <c r="H181" s="8">
        <f>ROUND(Fills_Weekly[[#This Row],[Price2]],2)</f>
        <v>270.39999999999998</v>
      </c>
      <c r="I181" s="9">
        <v>153</v>
      </c>
      <c r="J181" s="8" t="s">
        <v>14</v>
      </c>
      <c r="K181" s="8" t="s">
        <v>348</v>
      </c>
      <c r="L181" s="10">
        <v>270.39999999999998</v>
      </c>
    </row>
    <row r="182" spans="2:12">
      <c r="B182" s="8" t="s">
        <v>242</v>
      </c>
      <c r="C182" s="8" t="s">
        <v>349</v>
      </c>
      <c r="D182" s="8" t="s">
        <v>10</v>
      </c>
      <c r="E182" s="8" t="s">
        <v>11</v>
      </c>
      <c r="F182" s="8" t="s">
        <v>12</v>
      </c>
      <c r="G182" s="8" t="s">
        <v>13</v>
      </c>
      <c r="H182" s="8">
        <f>ROUND(Fills_Weekly[[#This Row],[Price2]],2)</f>
        <v>270.39999999999998</v>
      </c>
      <c r="I182" s="9">
        <v>65</v>
      </c>
      <c r="J182" s="8" t="s">
        <v>14</v>
      </c>
      <c r="K182" s="8" t="s">
        <v>350</v>
      </c>
      <c r="L182" s="10">
        <v>270.39999999999998</v>
      </c>
    </row>
    <row r="183" spans="2:12">
      <c r="B183" s="8" t="s">
        <v>242</v>
      </c>
      <c r="C183" s="8" t="s">
        <v>351</v>
      </c>
      <c r="D183" s="8" t="s">
        <v>10</v>
      </c>
      <c r="E183" s="8" t="s">
        <v>11</v>
      </c>
      <c r="F183" s="8" t="s">
        <v>12</v>
      </c>
      <c r="G183" s="8" t="s">
        <v>13</v>
      </c>
      <c r="H183" s="8">
        <f>ROUND(Fills_Weekly[[#This Row],[Price2]],2)</f>
        <v>270.60000000000002</v>
      </c>
      <c r="I183" s="9">
        <v>157</v>
      </c>
      <c r="J183" s="8" t="s">
        <v>14</v>
      </c>
      <c r="K183" s="8" t="s">
        <v>352</v>
      </c>
      <c r="L183" s="10">
        <v>270.60000000000002</v>
      </c>
    </row>
    <row r="184" spans="2:12">
      <c r="B184" s="8" t="s">
        <v>242</v>
      </c>
      <c r="C184" s="8" t="s">
        <v>351</v>
      </c>
      <c r="D184" s="8" t="s">
        <v>10</v>
      </c>
      <c r="E184" s="8" t="s">
        <v>11</v>
      </c>
      <c r="F184" s="8" t="s">
        <v>12</v>
      </c>
      <c r="G184" s="8" t="s">
        <v>13</v>
      </c>
      <c r="H184" s="8">
        <f>ROUND(Fills_Weekly[[#This Row],[Price2]],2)</f>
        <v>270.8</v>
      </c>
      <c r="I184" s="9">
        <v>149</v>
      </c>
      <c r="J184" s="8" t="s">
        <v>14</v>
      </c>
      <c r="K184" s="8" t="s">
        <v>353</v>
      </c>
      <c r="L184" s="10">
        <v>270.8</v>
      </c>
    </row>
    <row r="185" spans="2:12">
      <c r="B185" s="8" t="s">
        <v>242</v>
      </c>
      <c r="C185" s="8" t="s">
        <v>354</v>
      </c>
      <c r="D185" s="8" t="s">
        <v>10</v>
      </c>
      <c r="E185" s="8" t="s">
        <v>11</v>
      </c>
      <c r="F185" s="8" t="s">
        <v>12</v>
      </c>
      <c r="G185" s="8" t="s">
        <v>13</v>
      </c>
      <c r="H185" s="8">
        <f>ROUND(Fills_Weekly[[#This Row],[Price2]],2)</f>
        <v>270.2</v>
      </c>
      <c r="I185" s="9">
        <v>85</v>
      </c>
      <c r="J185" s="8" t="s">
        <v>14</v>
      </c>
      <c r="K185" s="8" t="s">
        <v>355</v>
      </c>
      <c r="L185" s="10">
        <v>270.2</v>
      </c>
    </row>
    <row r="186" spans="2:12">
      <c r="B186" s="8" t="s">
        <v>242</v>
      </c>
      <c r="C186" s="8" t="s">
        <v>356</v>
      </c>
      <c r="D186" s="8" t="s">
        <v>10</v>
      </c>
      <c r="E186" s="8" t="s">
        <v>11</v>
      </c>
      <c r="F186" s="8" t="s">
        <v>12</v>
      </c>
      <c r="G186" s="8" t="s">
        <v>13</v>
      </c>
      <c r="H186" s="8">
        <f>ROUND(Fills_Weekly[[#This Row],[Price2]],2)</f>
        <v>270.39999999999998</v>
      </c>
      <c r="I186" s="9">
        <v>70</v>
      </c>
      <c r="J186" s="8" t="s">
        <v>14</v>
      </c>
      <c r="K186" s="8" t="s">
        <v>357</v>
      </c>
      <c r="L186" s="10">
        <v>270.39999999999998</v>
      </c>
    </row>
    <row r="187" spans="2:12">
      <c r="B187" s="8" t="s">
        <v>242</v>
      </c>
      <c r="C187" s="8" t="s">
        <v>358</v>
      </c>
      <c r="D187" s="8" t="s">
        <v>10</v>
      </c>
      <c r="E187" s="8" t="s">
        <v>11</v>
      </c>
      <c r="F187" s="8" t="s">
        <v>12</v>
      </c>
      <c r="G187" s="8" t="s">
        <v>13</v>
      </c>
      <c r="H187" s="8">
        <f>ROUND(Fills_Weekly[[#This Row],[Price2]],2)</f>
        <v>270.39999999999998</v>
      </c>
      <c r="I187" s="9">
        <v>79</v>
      </c>
      <c r="J187" s="8" t="s">
        <v>14</v>
      </c>
      <c r="K187" s="8" t="s">
        <v>359</v>
      </c>
      <c r="L187" s="10">
        <v>270.39999999999998</v>
      </c>
    </row>
    <row r="188" spans="2:12">
      <c r="B188" s="8" t="s">
        <v>242</v>
      </c>
      <c r="C188" s="8" t="s">
        <v>360</v>
      </c>
      <c r="D188" s="8" t="s">
        <v>10</v>
      </c>
      <c r="E188" s="8" t="s">
        <v>11</v>
      </c>
      <c r="F188" s="8" t="s">
        <v>12</v>
      </c>
      <c r="G188" s="8" t="s">
        <v>13</v>
      </c>
      <c r="H188" s="8">
        <f>ROUND(Fills_Weekly[[#This Row],[Price2]],2)</f>
        <v>270.60000000000002</v>
      </c>
      <c r="I188" s="9">
        <v>120</v>
      </c>
      <c r="J188" s="8" t="s">
        <v>14</v>
      </c>
      <c r="K188" s="8" t="s">
        <v>361</v>
      </c>
      <c r="L188" s="10">
        <v>270.60000000000002</v>
      </c>
    </row>
    <row r="189" spans="2:12">
      <c r="B189" s="8" t="s">
        <v>242</v>
      </c>
      <c r="C189" s="8" t="s">
        <v>362</v>
      </c>
      <c r="D189" s="8" t="s">
        <v>10</v>
      </c>
      <c r="E189" s="8" t="s">
        <v>11</v>
      </c>
      <c r="F189" s="8" t="s">
        <v>12</v>
      </c>
      <c r="G189" s="8" t="s">
        <v>13</v>
      </c>
      <c r="H189" s="8">
        <f>ROUND(Fills_Weekly[[#This Row],[Price2]],2)</f>
        <v>270.60000000000002</v>
      </c>
      <c r="I189" s="9">
        <v>105</v>
      </c>
      <c r="J189" s="8" t="s">
        <v>14</v>
      </c>
      <c r="K189" s="8" t="s">
        <v>363</v>
      </c>
      <c r="L189" s="10">
        <v>270.60000000000002</v>
      </c>
    </row>
    <row r="190" spans="2:12">
      <c r="B190" s="8" t="s">
        <v>242</v>
      </c>
      <c r="C190" s="8" t="s">
        <v>364</v>
      </c>
      <c r="D190" s="8" t="s">
        <v>10</v>
      </c>
      <c r="E190" s="8" t="s">
        <v>11</v>
      </c>
      <c r="F190" s="8" t="s">
        <v>12</v>
      </c>
      <c r="G190" s="8" t="s">
        <v>13</v>
      </c>
      <c r="H190" s="8">
        <f>ROUND(Fills_Weekly[[#This Row],[Price2]],2)</f>
        <v>270.39999999999998</v>
      </c>
      <c r="I190" s="9">
        <v>205</v>
      </c>
      <c r="J190" s="8" t="s">
        <v>14</v>
      </c>
      <c r="K190" s="8" t="s">
        <v>365</v>
      </c>
      <c r="L190" s="10">
        <v>270.39999999999998</v>
      </c>
    </row>
    <row r="191" spans="2:12">
      <c r="B191" s="8" t="s">
        <v>242</v>
      </c>
      <c r="C191" s="8" t="s">
        <v>366</v>
      </c>
      <c r="D191" s="8" t="s">
        <v>10</v>
      </c>
      <c r="E191" s="8" t="s">
        <v>11</v>
      </c>
      <c r="F191" s="8" t="s">
        <v>12</v>
      </c>
      <c r="G191" s="8" t="s">
        <v>13</v>
      </c>
      <c r="H191" s="8">
        <f>ROUND(Fills_Weekly[[#This Row],[Price2]],2)</f>
        <v>270.39999999999998</v>
      </c>
      <c r="I191" s="9">
        <v>110</v>
      </c>
      <c r="J191" s="8" t="s">
        <v>14</v>
      </c>
      <c r="K191" s="8" t="s">
        <v>367</v>
      </c>
      <c r="L191" s="10">
        <v>270.39999999999998</v>
      </c>
    </row>
    <row r="192" spans="2:12">
      <c r="B192" s="8" t="s">
        <v>242</v>
      </c>
      <c r="C192" s="8" t="s">
        <v>368</v>
      </c>
      <c r="D192" s="8" t="s">
        <v>10</v>
      </c>
      <c r="E192" s="8" t="s">
        <v>11</v>
      </c>
      <c r="F192" s="8" t="s">
        <v>12</v>
      </c>
      <c r="G192" s="8" t="s">
        <v>13</v>
      </c>
      <c r="H192" s="8">
        <f>ROUND(Fills_Weekly[[#This Row],[Price2]],2)</f>
        <v>270.2</v>
      </c>
      <c r="I192" s="9">
        <v>81</v>
      </c>
      <c r="J192" s="8" t="s">
        <v>14</v>
      </c>
      <c r="K192" s="8" t="s">
        <v>369</v>
      </c>
      <c r="L192" s="10">
        <v>270.2</v>
      </c>
    </row>
    <row r="193" spans="2:12">
      <c r="B193" s="8" t="s">
        <v>242</v>
      </c>
      <c r="C193" s="8" t="s">
        <v>370</v>
      </c>
      <c r="D193" s="8" t="s">
        <v>10</v>
      </c>
      <c r="E193" s="8" t="s">
        <v>11</v>
      </c>
      <c r="F193" s="8" t="s">
        <v>12</v>
      </c>
      <c r="G193" s="8" t="s">
        <v>13</v>
      </c>
      <c r="H193" s="8">
        <f>ROUND(Fills_Weekly[[#This Row],[Price2]],2)</f>
        <v>270.39999999999998</v>
      </c>
      <c r="I193" s="9">
        <v>89</v>
      </c>
      <c r="J193" s="8" t="s">
        <v>14</v>
      </c>
      <c r="K193" s="8" t="s">
        <v>371</v>
      </c>
      <c r="L193" s="10">
        <v>270.39999999999998</v>
      </c>
    </row>
    <row r="194" spans="2:12">
      <c r="B194" s="8" t="s">
        <v>242</v>
      </c>
      <c r="C194" s="8" t="s">
        <v>372</v>
      </c>
      <c r="D194" s="8" t="s">
        <v>10</v>
      </c>
      <c r="E194" s="8" t="s">
        <v>11</v>
      </c>
      <c r="F194" s="8" t="s">
        <v>12</v>
      </c>
      <c r="G194" s="8" t="s">
        <v>13</v>
      </c>
      <c r="H194" s="8">
        <f>ROUND(Fills_Weekly[[#This Row],[Price2]],2)</f>
        <v>270.60000000000002</v>
      </c>
      <c r="I194" s="9">
        <v>96</v>
      </c>
      <c r="J194" s="8" t="s">
        <v>14</v>
      </c>
      <c r="K194" s="8" t="s">
        <v>373</v>
      </c>
      <c r="L194" s="10">
        <v>270.60000000000002</v>
      </c>
    </row>
    <row r="195" spans="2:12">
      <c r="B195" s="8" t="s">
        <v>242</v>
      </c>
      <c r="C195" s="8" t="s">
        <v>374</v>
      </c>
      <c r="D195" s="8" t="s">
        <v>10</v>
      </c>
      <c r="E195" s="8" t="s">
        <v>11</v>
      </c>
      <c r="F195" s="8" t="s">
        <v>12</v>
      </c>
      <c r="G195" s="8" t="s">
        <v>13</v>
      </c>
      <c r="H195" s="8">
        <f>ROUND(Fills_Weekly[[#This Row],[Price2]],2)</f>
        <v>270.60000000000002</v>
      </c>
      <c r="I195" s="9">
        <v>139</v>
      </c>
      <c r="J195" s="8" t="s">
        <v>14</v>
      </c>
      <c r="K195" s="8" t="s">
        <v>375</v>
      </c>
      <c r="L195" s="10">
        <v>270.60000000000002</v>
      </c>
    </row>
    <row r="196" spans="2:12">
      <c r="B196" s="8" t="s">
        <v>242</v>
      </c>
      <c r="C196" s="8" t="s">
        <v>188</v>
      </c>
      <c r="D196" s="8" t="s">
        <v>10</v>
      </c>
      <c r="E196" s="8" t="s">
        <v>11</v>
      </c>
      <c r="F196" s="8" t="s">
        <v>12</v>
      </c>
      <c r="G196" s="8" t="s">
        <v>13</v>
      </c>
      <c r="H196" s="8">
        <f>ROUND(Fills_Weekly[[#This Row],[Price2]],2)</f>
        <v>270.60000000000002</v>
      </c>
      <c r="I196" s="9">
        <v>21</v>
      </c>
      <c r="J196" s="8" t="s">
        <v>14</v>
      </c>
      <c r="K196" s="8" t="s">
        <v>376</v>
      </c>
      <c r="L196" s="10">
        <v>270.60000000000002</v>
      </c>
    </row>
    <row r="197" spans="2:12">
      <c r="B197" s="8" t="s">
        <v>242</v>
      </c>
      <c r="C197" s="8" t="s">
        <v>188</v>
      </c>
      <c r="D197" s="8" t="s">
        <v>10</v>
      </c>
      <c r="E197" s="8" t="s">
        <v>11</v>
      </c>
      <c r="F197" s="8" t="s">
        <v>12</v>
      </c>
      <c r="G197" s="8" t="s">
        <v>13</v>
      </c>
      <c r="H197" s="8">
        <f>ROUND(Fills_Weekly[[#This Row],[Price2]],2)</f>
        <v>270.60000000000002</v>
      </c>
      <c r="I197" s="9">
        <v>61</v>
      </c>
      <c r="J197" s="8" t="s">
        <v>14</v>
      </c>
      <c r="K197" s="8" t="s">
        <v>377</v>
      </c>
      <c r="L197" s="10">
        <v>270.60000000000002</v>
      </c>
    </row>
    <row r="198" spans="2:12">
      <c r="B198" s="8" t="s">
        <v>242</v>
      </c>
      <c r="C198" s="8" t="s">
        <v>188</v>
      </c>
      <c r="D198" s="8" t="s">
        <v>10</v>
      </c>
      <c r="E198" s="8" t="s">
        <v>11</v>
      </c>
      <c r="F198" s="8" t="s">
        <v>12</v>
      </c>
      <c r="G198" s="8" t="s">
        <v>13</v>
      </c>
      <c r="H198" s="8">
        <f>ROUND(Fills_Weekly[[#This Row],[Price2]],2)</f>
        <v>270.39999999999998</v>
      </c>
      <c r="I198" s="9">
        <v>184</v>
      </c>
      <c r="J198" s="8" t="s">
        <v>14</v>
      </c>
      <c r="K198" s="8" t="s">
        <v>378</v>
      </c>
      <c r="L198" s="10">
        <v>270.39999999999998</v>
      </c>
    </row>
    <row r="199" spans="2:12">
      <c r="B199" s="8" t="s">
        <v>242</v>
      </c>
      <c r="C199" s="8" t="s">
        <v>379</v>
      </c>
      <c r="D199" s="8" t="s">
        <v>10</v>
      </c>
      <c r="E199" s="8" t="s">
        <v>11</v>
      </c>
      <c r="F199" s="8" t="s">
        <v>12</v>
      </c>
      <c r="G199" s="8" t="s">
        <v>13</v>
      </c>
      <c r="H199" s="8">
        <f>ROUND(Fills_Weekly[[#This Row],[Price2]],2)</f>
        <v>270.2</v>
      </c>
      <c r="I199" s="9">
        <v>111</v>
      </c>
      <c r="J199" s="8" t="s">
        <v>14</v>
      </c>
      <c r="K199" s="8" t="s">
        <v>380</v>
      </c>
      <c r="L199" s="10">
        <v>270.2</v>
      </c>
    </row>
    <row r="200" spans="2:12">
      <c r="B200" s="8" t="s">
        <v>242</v>
      </c>
      <c r="C200" s="8" t="s">
        <v>379</v>
      </c>
      <c r="D200" s="8" t="s">
        <v>10</v>
      </c>
      <c r="E200" s="8" t="s">
        <v>11</v>
      </c>
      <c r="F200" s="8" t="s">
        <v>12</v>
      </c>
      <c r="G200" s="8" t="s">
        <v>13</v>
      </c>
      <c r="H200" s="8">
        <f>ROUND(Fills_Weekly[[#This Row],[Price2]],2)</f>
        <v>270.2</v>
      </c>
      <c r="I200" s="9">
        <v>17</v>
      </c>
      <c r="J200" s="8" t="s">
        <v>14</v>
      </c>
      <c r="K200" s="8" t="s">
        <v>381</v>
      </c>
      <c r="L200" s="10">
        <v>270.2</v>
      </c>
    </row>
    <row r="201" spans="2:12">
      <c r="B201" s="8" t="s">
        <v>242</v>
      </c>
      <c r="C201" s="8" t="s">
        <v>382</v>
      </c>
      <c r="D201" s="8" t="s">
        <v>10</v>
      </c>
      <c r="E201" s="8" t="s">
        <v>11</v>
      </c>
      <c r="F201" s="8" t="s">
        <v>12</v>
      </c>
      <c r="G201" s="8" t="s">
        <v>13</v>
      </c>
      <c r="H201" s="8">
        <f>ROUND(Fills_Weekly[[#This Row],[Price2]],2)</f>
        <v>270.2</v>
      </c>
      <c r="I201" s="9">
        <v>126</v>
      </c>
      <c r="J201" s="8" t="s">
        <v>14</v>
      </c>
      <c r="K201" s="8" t="s">
        <v>383</v>
      </c>
      <c r="L201" s="10">
        <v>270.2</v>
      </c>
    </row>
    <row r="202" spans="2:12">
      <c r="B202" s="8" t="s">
        <v>242</v>
      </c>
      <c r="C202" s="8" t="s">
        <v>384</v>
      </c>
      <c r="D202" s="8" t="s">
        <v>10</v>
      </c>
      <c r="E202" s="8" t="s">
        <v>11</v>
      </c>
      <c r="F202" s="8" t="s">
        <v>12</v>
      </c>
      <c r="G202" s="8" t="s">
        <v>13</v>
      </c>
      <c r="H202" s="8">
        <f>ROUND(Fills_Weekly[[#This Row],[Price2]],2)</f>
        <v>270.2</v>
      </c>
      <c r="I202" s="9">
        <v>68</v>
      </c>
      <c r="J202" s="8" t="s">
        <v>14</v>
      </c>
      <c r="K202" s="8" t="s">
        <v>385</v>
      </c>
      <c r="L202" s="10">
        <v>270.2</v>
      </c>
    </row>
    <row r="203" spans="2:12">
      <c r="B203" s="8" t="s">
        <v>242</v>
      </c>
      <c r="C203" s="8" t="s">
        <v>386</v>
      </c>
      <c r="D203" s="8" t="s">
        <v>10</v>
      </c>
      <c r="E203" s="8" t="s">
        <v>11</v>
      </c>
      <c r="F203" s="8" t="s">
        <v>12</v>
      </c>
      <c r="G203" s="8" t="s">
        <v>13</v>
      </c>
      <c r="H203" s="8">
        <f>ROUND(Fills_Weekly[[#This Row],[Price2]],2)</f>
        <v>270.2</v>
      </c>
      <c r="I203" s="9">
        <v>79</v>
      </c>
      <c r="J203" s="8" t="s">
        <v>14</v>
      </c>
      <c r="K203" s="8" t="s">
        <v>387</v>
      </c>
      <c r="L203" s="10">
        <v>270.2</v>
      </c>
    </row>
    <row r="204" spans="2:12">
      <c r="B204" s="8" t="s">
        <v>242</v>
      </c>
      <c r="C204" s="8" t="s">
        <v>388</v>
      </c>
      <c r="D204" s="8" t="s">
        <v>10</v>
      </c>
      <c r="E204" s="8" t="s">
        <v>11</v>
      </c>
      <c r="F204" s="8" t="s">
        <v>12</v>
      </c>
      <c r="G204" s="8" t="s">
        <v>13</v>
      </c>
      <c r="H204" s="8">
        <f>ROUND(Fills_Weekly[[#This Row],[Price2]],2)</f>
        <v>270.39999999999998</v>
      </c>
      <c r="I204" s="9">
        <v>110</v>
      </c>
      <c r="J204" s="8" t="s">
        <v>14</v>
      </c>
      <c r="K204" s="8" t="s">
        <v>389</v>
      </c>
      <c r="L204" s="10">
        <v>270.39999999999998</v>
      </c>
    </row>
    <row r="205" spans="2:12">
      <c r="B205" s="8" t="s">
        <v>242</v>
      </c>
      <c r="C205" s="8" t="s">
        <v>390</v>
      </c>
      <c r="D205" s="8" t="s">
        <v>10</v>
      </c>
      <c r="E205" s="8" t="s">
        <v>11</v>
      </c>
      <c r="F205" s="8" t="s">
        <v>12</v>
      </c>
      <c r="G205" s="8" t="s">
        <v>13</v>
      </c>
      <c r="H205" s="8">
        <f>ROUND(Fills_Weekly[[#This Row],[Price2]],2)</f>
        <v>270.60000000000002</v>
      </c>
      <c r="I205" s="9">
        <v>126</v>
      </c>
      <c r="J205" s="8" t="s">
        <v>14</v>
      </c>
      <c r="K205" s="8" t="s">
        <v>391</v>
      </c>
      <c r="L205" s="10">
        <v>270.60000000000002</v>
      </c>
    </row>
    <row r="206" spans="2:12">
      <c r="B206" s="8" t="s">
        <v>242</v>
      </c>
      <c r="C206" s="8" t="s">
        <v>392</v>
      </c>
      <c r="D206" s="8" t="s">
        <v>10</v>
      </c>
      <c r="E206" s="8" t="s">
        <v>11</v>
      </c>
      <c r="F206" s="8" t="s">
        <v>12</v>
      </c>
      <c r="G206" s="8" t="s">
        <v>13</v>
      </c>
      <c r="H206" s="8">
        <f>ROUND(Fills_Weekly[[#This Row],[Price2]],2)</f>
        <v>271</v>
      </c>
      <c r="I206" s="9">
        <v>76</v>
      </c>
      <c r="J206" s="8" t="s">
        <v>14</v>
      </c>
      <c r="K206" s="8" t="s">
        <v>393</v>
      </c>
      <c r="L206" s="10">
        <v>271</v>
      </c>
    </row>
    <row r="207" spans="2:12">
      <c r="B207" s="8" t="s">
        <v>242</v>
      </c>
      <c r="C207" s="8" t="s">
        <v>394</v>
      </c>
      <c r="D207" s="8" t="s">
        <v>10</v>
      </c>
      <c r="E207" s="8" t="s">
        <v>11</v>
      </c>
      <c r="F207" s="8" t="s">
        <v>12</v>
      </c>
      <c r="G207" s="8" t="s">
        <v>13</v>
      </c>
      <c r="H207" s="8">
        <f>ROUND(Fills_Weekly[[#This Row],[Price2]],2)</f>
        <v>271</v>
      </c>
      <c r="I207" s="9">
        <v>51</v>
      </c>
      <c r="J207" s="8" t="s">
        <v>14</v>
      </c>
      <c r="K207" s="8" t="s">
        <v>395</v>
      </c>
      <c r="L207" s="10">
        <v>271</v>
      </c>
    </row>
    <row r="208" spans="2:12">
      <c r="B208" s="8" t="s">
        <v>242</v>
      </c>
      <c r="C208" s="8" t="s">
        <v>396</v>
      </c>
      <c r="D208" s="8" t="s">
        <v>10</v>
      </c>
      <c r="E208" s="8" t="s">
        <v>11</v>
      </c>
      <c r="F208" s="8" t="s">
        <v>12</v>
      </c>
      <c r="G208" s="8" t="s">
        <v>13</v>
      </c>
      <c r="H208" s="8">
        <f>ROUND(Fills_Weekly[[#This Row],[Price2]],2)</f>
        <v>271</v>
      </c>
      <c r="I208" s="9">
        <v>108</v>
      </c>
      <c r="J208" s="8" t="s">
        <v>14</v>
      </c>
      <c r="K208" s="8" t="s">
        <v>397</v>
      </c>
      <c r="L208" s="10">
        <v>271</v>
      </c>
    </row>
    <row r="209" spans="2:12">
      <c r="B209" s="8" t="s">
        <v>242</v>
      </c>
      <c r="C209" s="8" t="s">
        <v>398</v>
      </c>
      <c r="D209" s="8" t="s">
        <v>10</v>
      </c>
      <c r="E209" s="8" t="s">
        <v>11</v>
      </c>
      <c r="F209" s="8" t="s">
        <v>12</v>
      </c>
      <c r="G209" s="8" t="s">
        <v>13</v>
      </c>
      <c r="H209" s="8">
        <f>ROUND(Fills_Weekly[[#This Row],[Price2]],2)</f>
        <v>271</v>
      </c>
      <c r="I209" s="9">
        <v>51</v>
      </c>
      <c r="J209" s="8" t="s">
        <v>14</v>
      </c>
      <c r="K209" s="8" t="s">
        <v>399</v>
      </c>
      <c r="L209" s="10">
        <v>271</v>
      </c>
    </row>
    <row r="210" spans="2:12">
      <c r="B210" s="8" t="s">
        <v>242</v>
      </c>
      <c r="C210" s="8" t="s">
        <v>400</v>
      </c>
      <c r="D210" s="8" t="s">
        <v>10</v>
      </c>
      <c r="E210" s="8" t="s">
        <v>11</v>
      </c>
      <c r="F210" s="8" t="s">
        <v>12</v>
      </c>
      <c r="G210" s="8" t="s">
        <v>13</v>
      </c>
      <c r="H210" s="8">
        <f>ROUND(Fills_Weekly[[#This Row],[Price2]],2)</f>
        <v>271</v>
      </c>
      <c r="I210" s="9">
        <v>60</v>
      </c>
      <c r="J210" s="8" t="s">
        <v>14</v>
      </c>
      <c r="K210" s="8" t="s">
        <v>401</v>
      </c>
      <c r="L210" s="10">
        <v>271</v>
      </c>
    </row>
    <row r="211" spans="2:12">
      <c r="B211" s="8" t="s">
        <v>242</v>
      </c>
      <c r="C211" s="8" t="s">
        <v>400</v>
      </c>
      <c r="D211" s="8" t="s">
        <v>10</v>
      </c>
      <c r="E211" s="8" t="s">
        <v>11</v>
      </c>
      <c r="F211" s="8" t="s">
        <v>12</v>
      </c>
      <c r="G211" s="8" t="s">
        <v>13</v>
      </c>
      <c r="H211" s="8">
        <f>ROUND(Fills_Weekly[[#This Row],[Price2]],2)</f>
        <v>271</v>
      </c>
      <c r="I211" s="9">
        <v>8</v>
      </c>
      <c r="J211" s="8" t="s">
        <v>14</v>
      </c>
      <c r="K211" s="8" t="s">
        <v>402</v>
      </c>
      <c r="L211" s="10">
        <v>271</v>
      </c>
    </row>
    <row r="212" spans="2:12">
      <c r="B212" s="8" t="s">
        <v>242</v>
      </c>
      <c r="C212" s="8" t="s">
        <v>403</v>
      </c>
      <c r="D212" s="8" t="s">
        <v>10</v>
      </c>
      <c r="E212" s="8" t="s">
        <v>11</v>
      </c>
      <c r="F212" s="8" t="s">
        <v>12</v>
      </c>
      <c r="G212" s="8" t="s">
        <v>13</v>
      </c>
      <c r="H212" s="8">
        <f>ROUND(Fills_Weekly[[#This Row],[Price2]],2)</f>
        <v>271</v>
      </c>
      <c r="I212" s="9">
        <v>82</v>
      </c>
      <c r="J212" s="8" t="s">
        <v>14</v>
      </c>
      <c r="K212" s="8" t="s">
        <v>404</v>
      </c>
      <c r="L212" s="10">
        <v>271</v>
      </c>
    </row>
    <row r="213" spans="2:12">
      <c r="B213" s="8" t="s">
        <v>242</v>
      </c>
      <c r="C213" s="8" t="s">
        <v>405</v>
      </c>
      <c r="D213" s="8" t="s">
        <v>10</v>
      </c>
      <c r="E213" s="8" t="s">
        <v>11</v>
      </c>
      <c r="F213" s="8" t="s">
        <v>12</v>
      </c>
      <c r="G213" s="8" t="s">
        <v>13</v>
      </c>
      <c r="H213" s="8">
        <f>ROUND(Fills_Weekly[[#This Row],[Price2]],2)</f>
        <v>270</v>
      </c>
      <c r="I213" s="9">
        <v>10</v>
      </c>
      <c r="J213" s="8" t="s">
        <v>14</v>
      </c>
      <c r="K213" s="8" t="s">
        <v>406</v>
      </c>
      <c r="L213" s="10">
        <v>270</v>
      </c>
    </row>
    <row r="214" spans="2:12">
      <c r="B214" s="8" t="s">
        <v>242</v>
      </c>
      <c r="C214" s="8" t="s">
        <v>407</v>
      </c>
      <c r="D214" s="8" t="s">
        <v>10</v>
      </c>
      <c r="E214" s="8" t="s">
        <v>11</v>
      </c>
      <c r="F214" s="8" t="s">
        <v>12</v>
      </c>
      <c r="G214" s="8" t="s">
        <v>13</v>
      </c>
      <c r="H214" s="8">
        <f>ROUND(Fills_Weekly[[#This Row],[Price2]],2)</f>
        <v>270.39999999999998</v>
      </c>
      <c r="I214" s="9">
        <v>112</v>
      </c>
      <c r="J214" s="8" t="s">
        <v>14</v>
      </c>
      <c r="K214" s="8" t="s">
        <v>408</v>
      </c>
      <c r="L214" s="10">
        <v>270.39999999999998</v>
      </c>
    </row>
    <row r="215" spans="2:12">
      <c r="B215" s="8" t="s">
        <v>242</v>
      </c>
      <c r="C215" s="8" t="s">
        <v>409</v>
      </c>
      <c r="D215" s="8" t="s">
        <v>10</v>
      </c>
      <c r="E215" s="8" t="s">
        <v>11</v>
      </c>
      <c r="F215" s="8" t="s">
        <v>12</v>
      </c>
      <c r="G215" s="8" t="s">
        <v>13</v>
      </c>
      <c r="H215" s="8">
        <f>ROUND(Fills_Weekly[[#This Row],[Price2]],2)</f>
        <v>270.60000000000002</v>
      </c>
      <c r="I215" s="9">
        <v>113</v>
      </c>
      <c r="J215" s="8" t="s">
        <v>14</v>
      </c>
      <c r="K215" s="8" t="s">
        <v>410</v>
      </c>
      <c r="L215" s="10">
        <v>270.60000000000002</v>
      </c>
    </row>
    <row r="216" spans="2:12">
      <c r="B216" s="8" t="s">
        <v>242</v>
      </c>
      <c r="C216" s="8" t="s">
        <v>411</v>
      </c>
      <c r="D216" s="8" t="s">
        <v>10</v>
      </c>
      <c r="E216" s="8" t="s">
        <v>11</v>
      </c>
      <c r="F216" s="8" t="s">
        <v>12</v>
      </c>
      <c r="G216" s="8" t="s">
        <v>13</v>
      </c>
      <c r="H216" s="8">
        <f>ROUND(Fills_Weekly[[#This Row],[Price2]],2)</f>
        <v>271</v>
      </c>
      <c r="I216" s="9">
        <v>95</v>
      </c>
      <c r="J216" s="8" t="s">
        <v>14</v>
      </c>
      <c r="K216" s="8" t="s">
        <v>412</v>
      </c>
      <c r="L216" s="10">
        <v>271</v>
      </c>
    </row>
    <row r="217" spans="2:12">
      <c r="B217" s="8" t="s">
        <v>242</v>
      </c>
      <c r="C217" s="8" t="s">
        <v>413</v>
      </c>
      <c r="D217" s="8" t="s">
        <v>10</v>
      </c>
      <c r="E217" s="8" t="s">
        <v>11</v>
      </c>
      <c r="F217" s="8" t="s">
        <v>12</v>
      </c>
      <c r="G217" s="8" t="s">
        <v>13</v>
      </c>
      <c r="H217" s="8">
        <f>ROUND(Fills_Weekly[[#This Row],[Price2]],2)</f>
        <v>271</v>
      </c>
      <c r="I217" s="9">
        <v>4</v>
      </c>
      <c r="J217" s="8" t="s">
        <v>14</v>
      </c>
      <c r="K217" s="8" t="s">
        <v>414</v>
      </c>
      <c r="L217" s="10">
        <v>271</v>
      </c>
    </row>
    <row r="218" spans="2:12">
      <c r="B218" s="8" t="s">
        <v>242</v>
      </c>
      <c r="C218" s="8" t="s">
        <v>16</v>
      </c>
      <c r="D218" s="8" t="s">
        <v>10</v>
      </c>
      <c r="E218" s="8" t="s">
        <v>11</v>
      </c>
      <c r="F218" s="8" t="s">
        <v>12</v>
      </c>
      <c r="G218" s="8" t="s">
        <v>13</v>
      </c>
      <c r="H218" s="8">
        <f>ROUND(Fills_Weekly[[#This Row],[Price2]],2)</f>
        <v>271.2</v>
      </c>
      <c r="I218" s="9">
        <v>113</v>
      </c>
      <c r="J218" s="8" t="s">
        <v>14</v>
      </c>
      <c r="K218" s="8" t="s">
        <v>415</v>
      </c>
      <c r="L218" s="10">
        <v>271.2</v>
      </c>
    </row>
    <row r="219" spans="2:12">
      <c r="B219" s="8" t="s">
        <v>242</v>
      </c>
      <c r="C219" s="8" t="s">
        <v>416</v>
      </c>
      <c r="D219" s="8" t="s">
        <v>10</v>
      </c>
      <c r="E219" s="8" t="s">
        <v>11</v>
      </c>
      <c r="F219" s="8" t="s">
        <v>12</v>
      </c>
      <c r="G219" s="8" t="s">
        <v>13</v>
      </c>
      <c r="H219" s="8">
        <f>ROUND(Fills_Weekly[[#This Row],[Price2]],2)</f>
        <v>271</v>
      </c>
      <c r="I219" s="9">
        <v>89</v>
      </c>
      <c r="J219" s="8" t="s">
        <v>14</v>
      </c>
      <c r="K219" s="8" t="s">
        <v>417</v>
      </c>
      <c r="L219" s="10">
        <v>271</v>
      </c>
    </row>
    <row r="220" spans="2:12">
      <c r="B220" s="8" t="s">
        <v>242</v>
      </c>
      <c r="C220" s="8" t="s">
        <v>418</v>
      </c>
      <c r="D220" s="8" t="s">
        <v>10</v>
      </c>
      <c r="E220" s="8" t="s">
        <v>11</v>
      </c>
      <c r="F220" s="8" t="s">
        <v>12</v>
      </c>
      <c r="G220" s="8" t="s">
        <v>13</v>
      </c>
      <c r="H220" s="8">
        <f>ROUND(Fills_Weekly[[#This Row],[Price2]],2)</f>
        <v>270.8</v>
      </c>
      <c r="I220" s="9">
        <v>103</v>
      </c>
      <c r="J220" s="8" t="s">
        <v>14</v>
      </c>
      <c r="K220" s="8" t="s">
        <v>419</v>
      </c>
      <c r="L220" s="10">
        <v>270.8</v>
      </c>
    </row>
    <row r="221" spans="2:12">
      <c r="B221" s="8" t="s">
        <v>242</v>
      </c>
      <c r="C221" s="8" t="s">
        <v>420</v>
      </c>
      <c r="D221" s="8" t="s">
        <v>10</v>
      </c>
      <c r="E221" s="8" t="s">
        <v>11</v>
      </c>
      <c r="F221" s="8" t="s">
        <v>12</v>
      </c>
      <c r="G221" s="8" t="s">
        <v>13</v>
      </c>
      <c r="H221" s="8">
        <f>ROUND(Fills_Weekly[[#This Row],[Price2]],2)</f>
        <v>270.8</v>
      </c>
      <c r="I221" s="9">
        <v>58</v>
      </c>
      <c r="J221" s="8" t="s">
        <v>14</v>
      </c>
      <c r="K221" s="8" t="s">
        <v>421</v>
      </c>
      <c r="L221" s="10">
        <v>270.8</v>
      </c>
    </row>
    <row r="222" spans="2:12">
      <c r="B222" s="8" t="s">
        <v>242</v>
      </c>
      <c r="C222" s="8" t="s">
        <v>420</v>
      </c>
      <c r="D222" s="8" t="s">
        <v>10</v>
      </c>
      <c r="E222" s="8" t="s">
        <v>11</v>
      </c>
      <c r="F222" s="8" t="s">
        <v>12</v>
      </c>
      <c r="G222" s="8" t="s">
        <v>13</v>
      </c>
      <c r="H222" s="8">
        <f>ROUND(Fills_Weekly[[#This Row],[Price2]],2)</f>
        <v>271</v>
      </c>
      <c r="I222" s="9">
        <v>86</v>
      </c>
      <c r="J222" s="8" t="s">
        <v>14</v>
      </c>
      <c r="K222" s="8" t="s">
        <v>422</v>
      </c>
      <c r="L222" s="10">
        <v>271</v>
      </c>
    </row>
    <row r="223" spans="2:12">
      <c r="B223" s="8" t="s">
        <v>242</v>
      </c>
      <c r="C223" s="8" t="s">
        <v>423</v>
      </c>
      <c r="D223" s="8" t="s">
        <v>10</v>
      </c>
      <c r="E223" s="8" t="s">
        <v>11</v>
      </c>
      <c r="F223" s="8" t="s">
        <v>12</v>
      </c>
      <c r="G223" s="8" t="s">
        <v>13</v>
      </c>
      <c r="H223" s="8">
        <f>ROUND(Fills_Weekly[[#This Row],[Price2]],2)</f>
        <v>271.2</v>
      </c>
      <c r="I223" s="9">
        <v>163</v>
      </c>
      <c r="J223" s="8" t="s">
        <v>14</v>
      </c>
      <c r="K223" s="8" t="s">
        <v>424</v>
      </c>
      <c r="L223" s="10">
        <v>271.2</v>
      </c>
    </row>
    <row r="224" spans="2:12">
      <c r="B224" s="8" t="s">
        <v>242</v>
      </c>
      <c r="C224" s="8" t="s">
        <v>425</v>
      </c>
      <c r="D224" s="8" t="s">
        <v>10</v>
      </c>
      <c r="E224" s="8" t="s">
        <v>11</v>
      </c>
      <c r="F224" s="8" t="s">
        <v>12</v>
      </c>
      <c r="G224" s="8" t="s">
        <v>13</v>
      </c>
      <c r="H224" s="8">
        <f>ROUND(Fills_Weekly[[#This Row],[Price2]],2)</f>
        <v>270</v>
      </c>
      <c r="I224" s="9">
        <v>192</v>
      </c>
      <c r="J224" s="8" t="s">
        <v>14</v>
      </c>
      <c r="K224" s="8" t="s">
        <v>426</v>
      </c>
      <c r="L224" s="10">
        <v>270</v>
      </c>
    </row>
    <row r="225" spans="2:12">
      <c r="B225" s="8" t="s">
        <v>242</v>
      </c>
      <c r="C225" s="8" t="s">
        <v>234</v>
      </c>
      <c r="D225" s="8" t="s">
        <v>10</v>
      </c>
      <c r="E225" s="8" t="s">
        <v>11</v>
      </c>
      <c r="F225" s="8" t="s">
        <v>12</v>
      </c>
      <c r="G225" s="8" t="s">
        <v>13</v>
      </c>
      <c r="H225" s="8">
        <f>ROUND(Fills_Weekly[[#This Row],[Price2]],2)</f>
        <v>269.8</v>
      </c>
      <c r="I225" s="9">
        <v>8</v>
      </c>
      <c r="J225" s="8" t="s">
        <v>14</v>
      </c>
      <c r="K225" s="8" t="s">
        <v>427</v>
      </c>
      <c r="L225" s="10">
        <v>269.8</v>
      </c>
    </row>
    <row r="226" spans="2:12">
      <c r="B226" s="8" t="s">
        <v>242</v>
      </c>
      <c r="C226" s="8" t="s">
        <v>428</v>
      </c>
      <c r="D226" s="8" t="s">
        <v>10</v>
      </c>
      <c r="E226" s="8" t="s">
        <v>11</v>
      </c>
      <c r="F226" s="8" t="s">
        <v>12</v>
      </c>
      <c r="G226" s="8" t="s">
        <v>13</v>
      </c>
      <c r="H226" s="8">
        <f>ROUND(Fills_Weekly[[#This Row],[Price2]],2)</f>
        <v>269.60000000000002</v>
      </c>
      <c r="I226" s="9">
        <v>47</v>
      </c>
      <c r="J226" s="8" t="s">
        <v>14</v>
      </c>
      <c r="K226" s="8" t="s">
        <v>429</v>
      </c>
      <c r="L226" s="10">
        <v>269.60000000000002</v>
      </c>
    </row>
    <row r="227" spans="2:12">
      <c r="B227" s="8" t="s">
        <v>242</v>
      </c>
      <c r="C227" s="8" t="s">
        <v>430</v>
      </c>
      <c r="D227" s="8" t="s">
        <v>10</v>
      </c>
      <c r="E227" s="8" t="s">
        <v>11</v>
      </c>
      <c r="F227" s="8" t="s">
        <v>12</v>
      </c>
      <c r="G227" s="8" t="s">
        <v>13</v>
      </c>
      <c r="H227" s="8">
        <f>ROUND(Fills_Weekly[[#This Row],[Price2]],2)</f>
        <v>269.60000000000002</v>
      </c>
      <c r="I227" s="9">
        <v>23</v>
      </c>
      <c r="J227" s="8" t="s">
        <v>14</v>
      </c>
      <c r="K227" s="8" t="s">
        <v>431</v>
      </c>
      <c r="L227" s="10">
        <v>269.60000000000002</v>
      </c>
    </row>
    <row r="228" spans="2:12">
      <c r="B228" s="8" t="s">
        <v>242</v>
      </c>
      <c r="C228" s="8" t="s">
        <v>432</v>
      </c>
      <c r="D228" s="8" t="s">
        <v>10</v>
      </c>
      <c r="E228" s="8" t="s">
        <v>11</v>
      </c>
      <c r="F228" s="8" t="s">
        <v>12</v>
      </c>
      <c r="G228" s="8" t="s">
        <v>13</v>
      </c>
      <c r="H228" s="8">
        <f>ROUND(Fills_Weekly[[#This Row],[Price2]],2)</f>
        <v>269.8</v>
      </c>
      <c r="I228" s="9">
        <v>106</v>
      </c>
      <c r="J228" s="8" t="s">
        <v>14</v>
      </c>
      <c r="K228" s="8" t="s">
        <v>433</v>
      </c>
      <c r="L228" s="10">
        <v>269.8</v>
      </c>
    </row>
    <row r="229" spans="2:12">
      <c r="B229" s="8" t="s">
        <v>242</v>
      </c>
      <c r="C229" s="8" t="s">
        <v>434</v>
      </c>
      <c r="D229" s="8" t="s">
        <v>10</v>
      </c>
      <c r="E229" s="8" t="s">
        <v>11</v>
      </c>
      <c r="F229" s="8" t="s">
        <v>12</v>
      </c>
      <c r="G229" s="8" t="s">
        <v>13</v>
      </c>
      <c r="H229" s="8">
        <f>ROUND(Fills_Weekly[[#This Row],[Price2]],2)</f>
        <v>269.39999999999998</v>
      </c>
      <c r="I229" s="9">
        <v>129</v>
      </c>
      <c r="J229" s="8" t="s">
        <v>14</v>
      </c>
      <c r="K229" s="8" t="s">
        <v>435</v>
      </c>
      <c r="L229" s="10">
        <v>269.39999999999998</v>
      </c>
    </row>
    <row r="230" spans="2:12">
      <c r="B230" s="8" t="s">
        <v>242</v>
      </c>
      <c r="C230" s="8" t="s">
        <v>436</v>
      </c>
      <c r="D230" s="8" t="s">
        <v>10</v>
      </c>
      <c r="E230" s="8" t="s">
        <v>11</v>
      </c>
      <c r="F230" s="8" t="s">
        <v>12</v>
      </c>
      <c r="G230" s="8" t="s">
        <v>13</v>
      </c>
      <c r="H230" s="8">
        <f>ROUND(Fills_Weekly[[#This Row],[Price2]],2)</f>
        <v>269.60000000000002</v>
      </c>
      <c r="I230" s="9">
        <v>140</v>
      </c>
      <c r="J230" s="8" t="s">
        <v>14</v>
      </c>
      <c r="K230" s="8" t="s">
        <v>437</v>
      </c>
      <c r="L230" s="10">
        <v>269.60000000000002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0E122-C404-084F-BB52-8968586D1DE3}">
  <sheetPr codeName="Sheet3">
    <tabColor theme="9" tint="0.79998168889431442"/>
  </sheetPr>
  <dimension ref="A1:W76"/>
  <sheetViews>
    <sheetView showGridLines="0" tabSelected="1" zoomScaleNormal="100" workbookViewId="0"/>
  </sheetViews>
  <sheetFormatPr baseColWidth="10" defaultColWidth="5.83203125" defaultRowHeight="11"/>
  <cols>
    <col min="1" max="4" width="13.1640625" style="12" customWidth="1"/>
    <col min="5" max="14" width="14.83203125" style="12" customWidth="1"/>
    <col min="15" max="15" width="8.83203125" style="12" bestFit="1" customWidth="1"/>
    <col min="16" max="23" width="8.83203125" style="12" customWidth="1"/>
    <col min="24" max="24" width="17.83203125" style="11" customWidth="1"/>
    <col min="25" max="25" width="15.6640625" style="11" customWidth="1"/>
    <col min="26" max="28" width="14.1640625" style="11" customWidth="1"/>
    <col min="29" max="29" width="17.83203125" style="11" customWidth="1"/>
    <col min="30" max="30" width="14.1640625" style="11" customWidth="1"/>
    <col min="31" max="31" width="10.83203125" style="11" customWidth="1"/>
    <col min="32" max="32" width="10.1640625" style="11" customWidth="1"/>
    <col min="33" max="33" width="8.6640625" style="11" customWidth="1"/>
    <col min="34" max="34" width="8.5" style="11" bestFit="1" customWidth="1"/>
    <col min="35" max="16384" width="5.83203125" style="11"/>
  </cols>
  <sheetData>
    <row r="1" spans="1:23" ht="18">
      <c r="A1" s="43" t="str">
        <f>+"Buyback Programme Tracker - "&amp;"Nordnet AB"</f>
        <v>Buyback Programme Tracker - Nordnet AB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  <c r="Q1" s="34"/>
      <c r="R1" s="33"/>
      <c r="S1" s="33"/>
      <c r="T1" s="33"/>
      <c r="U1" s="33"/>
      <c r="V1" s="33"/>
      <c r="W1" s="33"/>
    </row>
    <row r="2" spans="1:2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2">
        <v>45650</v>
      </c>
      <c r="Q2" s="34"/>
      <c r="R2" s="33"/>
      <c r="S2" s="33"/>
      <c r="T2" s="33"/>
      <c r="U2" s="33"/>
      <c r="V2" s="33"/>
      <c r="W2" s="33"/>
    </row>
    <row r="3" spans="1:23" ht="16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32">
        <f>P2+1</f>
        <v>45651</v>
      </c>
      <c r="Q3" s="42"/>
      <c r="R3" s="41"/>
      <c r="S3" s="41"/>
      <c r="T3" s="41"/>
      <c r="U3" s="41"/>
      <c r="V3" s="41"/>
      <c r="W3" s="41"/>
    </row>
    <row r="4" spans="1:23" ht="24">
      <c r="A4" s="40" t="s">
        <v>0</v>
      </c>
      <c r="B4" s="40" t="s">
        <v>504</v>
      </c>
      <c r="C4" s="40" t="s">
        <v>503</v>
      </c>
      <c r="D4" s="40" t="s">
        <v>2</v>
      </c>
      <c r="E4" s="39" t="s">
        <v>502</v>
      </c>
      <c r="F4" s="39" t="s">
        <v>501</v>
      </c>
      <c r="G4" s="39" t="s">
        <v>500</v>
      </c>
      <c r="H4" s="39" t="s">
        <v>499</v>
      </c>
      <c r="I4" s="39" t="s">
        <v>498</v>
      </c>
      <c r="J4" s="39" t="s">
        <v>497</v>
      </c>
      <c r="K4" s="39" t="s">
        <v>496</v>
      </c>
      <c r="L4" s="39" t="s">
        <v>495</v>
      </c>
      <c r="M4" s="39" t="s">
        <v>494</v>
      </c>
      <c r="N4" s="39" t="s">
        <v>493</v>
      </c>
      <c r="O4" s="33"/>
      <c r="P4" s="32">
        <f>P3+1</f>
        <v>45652</v>
      </c>
      <c r="Q4" s="34"/>
      <c r="R4" s="33"/>
      <c r="S4" s="33"/>
      <c r="T4" s="33"/>
      <c r="U4" s="33"/>
      <c r="V4" s="11"/>
      <c r="W4" s="11"/>
    </row>
    <row r="5" spans="1:23">
      <c r="A5" s="35" t="s">
        <v>492</v>
      </c>
      <c r="B5" s="38">
        <f>+WORKDAY(Fills_Summary[[#This Row],[Trade Date]],2,$P$2:$P$12)</f>
        <v>45973</v>
      </c>
      <c r="C5" s="38" t="str">
        <f t="shared" ref="C5:C36" si="0">"Nordnet AB"</f>
        <v>Nordnet AB</v>
      </c>
      <c r="D5" s="35" t="str">
        <f t="shared" ref="D5:D36" si="1">"SE0015192067"</f>
        <v>SE0015192067</v>
      </c>
      <c r="E5" s="37">
        <v>11250</v>
      </c>
      <c r="F5" s="36">
        <v>274.70510000000002</v>
      </c>
      <c r="G5" s="35">
        <v>3090432.375</v>
      </c>
      <c r="H5" s="36">
        <v>274.62970000000001</v>
      </c>
      <c r="I5" s="36">
        <f>AVERAGE($H$5:H5)</f>
        <v>274.62970000000001</v>
      </c>
      <c r="J5" s="36">
        <v>274.70512000000002</v>
      </c>
      <c r="K5" s="25">
        <f>SUM($E$5:E5)+919819</f>
        <v>931069</v>
      </c>
      <c r="L5" s="25">
        <f t="shared" ref="L5:L36" si="2">250206518</f>
        <v>250206518</v>
      </c>
      <c r="M5" s="35">
        <v>275.60000000000002</v>
      </c>
      <c r="N5" s="35">
        <v>273.60000000000002</v>
      </c>
      <c r="O5" s="33"/>
      <c r="P5" s="32">
        <v>45657</v>
      </c>
      <c r="Q5" s="34"/>
      <c r="R5" s="33"/>
      <c r="S5" s="33"/>
      <c r="T5" s="33"/>
      <c r="U5" s="33"/>
      <c r="V5" s="11"/>
      <c r="W5" s="11"/>
    </row>
    <row r="6" spans="1:23">
      <c r="A6" s="24" t="s">
        <v>491</v>
      </c>
      <c r="B6" s="27">
        <f>+WORKDAY(Fills_Summary[[#This Row],[Trade Date]],2,$P$2:$P$12)</f>
        <v>45974</v>
      </c>
      <c r="C6" s="27" t="str">
        <f t="shared" si="0"/>
        <v>Nordnet AB</v>
      </c>
      <c r="D6" s="27" t="str">
        <f t="shared" si="1"/>
        <v>SE0015192067</v>
      </c>
      <c r="E6" s="25">
        <v>17500</v>
      </c>
      <c r="F6" s="26">
        <v>278.39580000000001</v>
      </c>
      <c r="G6" s="24">
        <v>4871926.5</v>
      </c>
      <c r="H6" s="26">
        <v>278.45839999999998</v>
      </c>
      <c r="I6" s="26">
        <f>AVERAGE($H$5:H6)</f>
        <v>276.54404999999997</v>
      </c>
      <c r="J6" s="26">
        <v>276.951638</v>
      </c>
      <c r="K6" s="25">
        <f>SUM($E$5:E6)+919819</f>
        <v>948569</v>
      </c>
      <c r="L6" s="25">
        <f t="shared" si="2"/>
        <v>250206518</v>
      </c>
      <c r="M6" s="24">
        <v>281.39999999999998</v>
      </c>
      <c r="N6" s="24">
        <v>276</v>
      </c>
      <c r="O6" s="11"/>
      <c r="P6" s="32">
        <v>45658</v>
      </c>
      <c r="Q6" s="29"/>
      <c r="R6" s="11"/>
      <c r="S6" s="11"/>
      <c r="T6" s="11"/>
      <c r="U6" s="11"/>
      <c r="V6" s="11"/>
      <c r="W6" s="11"/>
    </row>
    <row r="7" spans="1:23">
      <c r="A7" s="24" t="s">
        <v>490</v>
      </c>
      <c r="B7" s="27">
        <f>+WORKDAY(Fills_Summary[[#This Row],[Trade Date]],2,$P$2:$P$12)</f>
        <v>45975</v>
      </c>
      <c r="C7" s="27" t="str">
        <f t="shared" si="0"/>
        <v>Nordnet AB</v>
      </c>
      <c r="D7" s="27" t="str">
        <f t="shared" si="1"/>
        <v>SE0015192067</v>
      </c>
      <c r="E7" s="25">
        <v>17500</v>
      </c>
      <c r="F7" s="26">
        <v>282.26499999999999</v>
      </c>
      <c r="G7" s="24">
        <v>4939637.5</v>
      </c>
      <c r="H7" s="26">
        <v>282.49930000000001</v>
      </c>
      <c r="I7" s="26">
        <f>AVERAGE($H$5:H7)</f>
        <v>278.52913333333328</v>
      </c>
      <c r="J7" s="26">
        <v>278.96209199999998</v>
      </c>
      <c r="K7" s="25">
        <f>SUM($E$5:E7)+919819</f>
        <v>966069</v>
      </c>
      <c r="L7" s="25">
        <f t="shared" si="2"/>
        <v>250206518</v>
      </c>
      <c r="M7" s="24">
        <v>284.2</v>
      </c>
      <c r="N7" s="24">
        <v>280.2</v>
      </c>
      <c r="P7" s="32">
        <v>46015</v>
      </c>
      <c r="Q7" s="29"/>
      <c r="R7" s="11"/>
      <c r="S7" s="11"/>
      <c r="T7" s="11"/>
      <c r="U7" s="11"/>
      <c r="V7" s="11"/>
      <c r="W7" s="11"/>
    </row>
    <row r="8" spans="1:23">
      <c r="A8" s="24" t="s">
        <v>489</v>
      </c>
      <c r="B8" s="27">
        <f>+WORKDAY(Fills_Summary[[#This Row],[Trade Date]],2,$P$2:$P$12)</f>
        <v>45978</v>
      </c>
      <c r="C8" s="27" t="str">
        <f t="shared" si="0"/>
        <v>Nordnet AB</v>
      </c>
      <c r="D8" s="27" t="str">
        <f t="shared" si="1"/>
        <v>SE0015192067</v>
      </c>
      <c r="E8" s="25">
        <v>17500</v>
      </c>
      <c r="F8" s="26">
        <v>282.03680000000003</v>
      </c>
      <c r="G8" s="24">
        <v>4935644</v>
      </c>
      <c r="H8" s="26">
        <v>281.97809999999998</v>
      </c>
      <c r="I8" s="26">
        <f>AVERAGE($H$5:H8)</f>
        <v>279.39137499999998</v>
      </c>
      <c r="J8" s="26">
        <v>279.80612300000001</v>
      </c>
      <c r="K8" s="25">
        <f>SUM($E$5:E8)+919819</f>
        <v>983569</v>
      </c>
      <c r="L8" s="25">
        <f t="shared" si="2"/>
        <v>250206518</v>
      </c>
      <c r="M8" s="24">
        <v>284.2</v>
      </c>
      <c r="N8" s="24">
        <v>280</v>
      </c>
      <c r="P8" s="31">
        <v>46016</v>
      </c>
      <c r="Q8" s="29"/>
      <c r="R8" s="11"/>
      <c r="S8" s="11"/>
      <c r="T8" s="11"/>
      <c r="U8" s="11"/>
      <c r="V8" s="11"/>
      <c r="W8" s="11"/>
    </row>
    <row r="9" spans="1:23">
      <c r="A9" s="24" t="s">
        <v>488</v>
      </c>
      <c r="B9" s="27">
        <f>+WORKDAY(Fills_Summary[[#This Row],[Trade Date]],2,$P$2:$P$12)</f>
        <v>45979</v>
      </c>
      <c r="C9" s="27" t="str">
        <f t="shared" si="0"/>
        <v>Nordnet AB</v>
      </c>
      <c r="D9" s="27" t="str">
        <f t="shared" si="1"/>
        <v>SE0015192067</v>
      </c>
      <c r="E9" s="25">
        <v>19773</v>
      </c>
      <c r="F9" s="26">
        <v>272.32040000000001</v>
      </c>
      <c r="G9" s="24">
        <v>5384591.2692</v>
      </c>
      <c r="H9" s="26">
        <v>270.75029999999998</v>
      </c>
      <c r="I9" s="26">
        <f>AVERAGE($H$5:H9)</f>
        <v>277.66315999999995</v>
      </c>
      <c r="J9" s="26">
        <v>278.03398099999998</v>
      </c>
      <c r="K9" s="25">
        <f>SUM($E$5:E9)+919819</f>
        <v>1003342</v>
      </c>
      <c r="L9" s="25">
        <f t="shared" si="2"/>
        <v>250206518</v>
      </c>
      <c r="M9" s="24">
        <v>277</v>
      </c>
      <c r="N9" s="24">
        <v>268.2</v>
      </c>
      <c r="P9" s="31">
        <v>46017</v>
      </c>
      <c r="Q9" s="29"/>
      <c r="R9" s="11"/>
      <c r="S9" s="11"/>
      <c r="T9" s="11"/>
      <c r="U9" s="11"/>
      <c r="V9" s="11"/>
      <c r="W9" s="11"/>
    </row>
    <row r="10" spans="1:23">
      <c r="A10" s="24" t="s">
        <v>487</v>
      </c>
      <c r="B10" s="27">
        <f>+WORKDAY(Fills_Summary[[#This Row],[Trade Date]],2,$P$2:$P$12)</f>
        <v>45980</v>
      </c>
      <c r="C10" s="27" t="str">
        <f t="shared" si="0"/>
        <v>Nordnet AB</v>
      </c>
      <c r="D10" s="27" t="str">
        <f t="shared" si="1"/>
        <v>SE0015192067</v>
      </c>
      <c r="E10" s="25">
        <v>19800</v>
      </c>
      <c r="F10" s="26">
        <v>272.00959999999998</v>
      </c>
      <c r="G10" s="24">
        <v>5385790.0800000001</v>
      </c>
      <c r="H10" s="26">
        <v>272.0711</v>
      </c>
      <c r="I10" s="26">
        <f>AVERAGE($H$5:H10)</f>
        <v>276.73115000000001</v>
      </c>
      <c r="J10" s="26">
        <v>276.879525</v>
      </c>
      <c r="K10" s="25">
        <f>SUM($E$5:E10)+919819</f>
        <v>1023142</v>
      </c>
      <c r="L10" s="25">
        <f t="shared" si="2"/>
        <v>250206518</v>
      </c>
      <c r="M10" s="24">
        <v>273.2</v>
      </c>
      <c r="N10" s="24">
        <v>270.2</v>
      </c>
      <c r="P10" s="30"/>
      <c r="Q10" s="29"/>
      <c r="R10" s="11"/>
      <c r="S10" s="11"/>
      <c r="T10" s="11"/>
      <c r="U10" s="11"/>
      <c r="V10" s="11"/>
      <c r="W10" s="11"/>
    </row>
    <row r="11" spans="1:23">
      <c r="A11" s="24" t="s">
        <v>486</v>
      </c>
      <c r="B11" s="27">
        <f>+WORKDAY(Fills_Summary[[#This Row],[Trade Date]],2,$P$2:$P$12)</f>
        <v>45981</v>
      </c>
      <c r="C11" s="27" t="str">
        <f t="shared" si="0"/>
        <v>Nordnet AB</v>
      </c>
      <c r="D11" s="27" t="str">
        <f t="shared" si="1"/>
        <v>SE0015192067</v>
      </c>
      <c r="E11" s="25">
        <v>21000</v>
      </c>
      <c r="F11" s="26">
        <v>268.88099999999997</v>
      </c>
      <c r="G11" s="24">
        <v>5646501</v>
      </c>
      <c r="H11" s="26">
        <v>268.79509999999999</v>
      </c>
      <c r="I11" s="26">
        <f>AVERAGE($H$5:H11)</f>
        <v>275.59742857142857</v>
      </c>
      <c r="J11" s="26">
        <v>275.52845200000002</v>
      </c>
      <c r="K11" s="25">
        <f>SUM($E$5:E11)+919819</f>
        <v>1044142</v>
      </c>
      <c r="L11" s="25">
        <f t="shared" si="2"/>
        <v>250206518</v>
      </c>
      <c r="M11" s="24">
        <v>270.8</v>
      </c>
      <c r="N11" s="24">
        <v>267.2</v>
      </c>
      <c r="P11" s="30"/>
      <c r="Q11" s="29"/>
      <c r="R11" s="11"/>
      <c r="S11" s="11"/>
      <c r="T11" s="11"/>
      <c r="U11" s="11"/>
      <c r="V11" s="11"/>
      <c r="W11" s="11"/>
    </row>
    <row r="12" spans="1:23">
      <c r="A12" s="24" t="s">
        <v>485</v>
      </c>
      <c r="B12" s="27">
        <f>+WORKDAY(Fills_Summary[[#This Row],[Trade Date]],2,$P$2:$P$12)</f>
        <v>45982</v>
      </c>
      <c r="C12" s="27" t="str">
        <f t="shared" si="0"/>
        <v>Nordnet AB</v>
      </c>
      <c r="D12" s="27" t="str">
        <f t="shared" si="1"/>
        <v>SE0015192067</v>
      </c>
      <c r="E12" s="25">
        <v>17500</v>
      </c>
      <c r="F12" s="26">
        <v>268.34640000000002</v>
      </c>
      <c r="G12" s="24">
        <v>4696062</v>
      </c>
      <c r="H12" s="26">
        <v>268.42079999999999</v>
      </c>
      <c r="I12" s="26">
        <f>AVERAGE($H$5:H12)</f>
        <v>274.70035000000001</v>
      </c>
      <c r="J12" s="26">
        <v>274.64223800000002</v>
      </c>
      <c r="K12" s="25">
        <f>SUM($E$5:E12)+919819</f>
        <v>1061642</v>
      </c>
      <c r="L12" s="25">
        <f t="shared" si="2"/>
        <v>250206518</v>
      </c>
      <c r="M12" s="24">
        <v>269.39999999999998</v>
      </c>
      <c r="N12" s="24">
        <v>266.60000000000002</v>
      </c>
      <c r="P12" s="30"/>
      <c r="Q12" s="29"/>
      <c r="R12" s="11"/>
      <c r="S12" s="11"/>
      <c r="T12" s="11"/>
      <c r="U12" s="11"/>
      <c r="V12" s="11"/>
      <c r="W12" s="11"/>
    </row>
    <row r="13" spans="1:23">
      <c r="A13" s="24" t="s">
        <v>484</v>
      </c>
      <c r="B13" s="27">
        <f>+WORKDAY(Fills_Summary[[#This Row],[Trade Date]],2,$P$2:$P$12)</f>
        <v>45985</v>
      </c>
      <c r="C13" s="27" t="str">
        <f t="shared" si="0"/>
        <v>Nordnet AB</v>
      </c>
      <c r="D13" s="27" t="str">
        <f t="shared" si="1"/>
        <v>SE0015192067</v>
      </c>
      <c r="E13" s="25">
        <v>11999</v>
      </c>
      <c r="F13" s="26">
        <v>273.5625</v>
      </c>
      <c r="G13" s="24">
        <v>3282476.4375</v>
      </c>
      <c r="H13" s="26">
        <v>273.26170000000002</v>
      </c>
      <c r="I13" s="26">
        <f>AVERAGE($H$5:H13)</f>
        <v>274.54050000000001</v>
      </c>
      <c r="J13" s="26">
        <v>274.55801100000002</v>
      </c>
      <c r="K13" s="25">
        <f>SUM($E$5:E13)+919819</f>
        <v>1073641</v>
      </c>
      <c r="L13" s="25">
        <f t="shared" si="2"/>
        <v>250206518</v>
      </c>
      <c r="M13" s="24">
        <v>275.2</v>
      </c>
      <c r="N13" s="24">
        <v>270.39999999999998</v>
      </c>
      <c r="P13" s="11"/>
      <c r="Q13" s="11"/>
      <c r="R13" s="11"/>
      <c r="S13" s="11"/>
      <c r="T13" s="11"/>
      <c r="U13" s="11"/>
      <c r="V13" s="11"/>
      <c r="W13" s="11"/>
    </row>
    <row r="14" spans="1:23">
      <c r="A14" s="24" t="s">
        <v>483</v>
      </c>
      <c r="B14" s="27">
        <f>+WORKDAY(Fills_Summary[[#This Row],[Trade Date]],2,$P$2:$P$12)</f>
        <v>45986</v>
      </c>
      <c r="C14" s="27" t="str">
        <f t="shared" si="0"/>
        <v>Nordnet AB</v>
      </c>
      <c r="D14" s="27" t="str">
        <f t="shared" si="1"/>
        <v>SE0015192067</v>
      </c>
      <c r="E14" s="25">
        <v>17000</v>
      </c>
      <c r="F14" s="26">
        <v>269.9948</v>
      </c>
      <c r="G14" s="24">
        <v>4589911.5999999996</v>
      </c>
      <c r="H14" s="26">
        <v>269.70920000000001</v>
      </c>
      <c r="I14" s="26">
        <f>AVERAGE($H$5:H14)</f>
        <v>274.05736999999999</v>
      </c>
      <c r="J14" s="26">
        <v>274.10388699999999</v>
      </c>
      <c r="K14" s="25">
        <f>SUM($E$5:E14)+919819</f>
        <v>1090641</v>
      </c>
      <c r="L14" s="25">
        <f t="shared" si="2"/>
        <v>250206518</v>
      </c>
      <c r="M14" s="24">
        <v>272</v>
      </c>
      <c r="N14" s="24">
        <v>267.60000000000002</v>
      </c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24" t="s">
        <v>482</v>
      </c>
      <c r="B15" s="27">
        <f>+WORKDAY(Fills_Summary[[#This Row],[Trade Date]],2,$P$2:$P$12)</f>
        <v>45987</v>
      </c>
      <c r="C15" s="27" t="str">
        <f t="shared" si="0"/>
        <v>Nordnet AB</v>
      </c>
      <c r="D15" s="27" t="str">
        <f t="shared" si="1"/>
        <v>SE0015192067</v>
      </c>
      <c r="E15" s="25">
        <v>15000</v>
      </c>
      <c r="F15" s="26">
        <v>271.82940000000002</v>
      </c>
      <c r="G15" s="24">
        <v>4077441</v>
      </c>
      <c r="H15" s="26">
        <v>271.84559999999999</v>
      </c>
      <c r="I15" s="26">
        <f>AVERAGE($H$5:H15)</f>
        <v>273.85629999999998</v>
      </c>
      <c r="J15" s="26">
        <v>273.92028499999998</v>
      </c>
      <c r="K15" s="25">
        <f>SUM($E$5:E15)+919819</f>
        <v>1105641</v>
      </c>
      <c r="L15" s="25">
        <f t="shared" si="2"/>
        <v>250206518</v>
      </c>
      <c r="M15" s="24">
        <v>273.2</v>
      </c>
      <c r="N15" s="24">
        <v>270.39999999999998</v>
      </c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24" t="s">
        <v>481</v>
      </c>
      <c r="B16" s="27">
        <f>+WORKDAY(Fills_Summary[[#This Row],[Trade Date]],2,$P$2:$P$12)</f>
        <v>45988</v>
      </c>
      <c r="C16" s="27" t="str">
        <f t="shared" si="0"/>
        <v>Nordnet AB</v>
      </c>
      <c r="D16" s="27" t="str">
        <f t="shared" si="1"/>
        <v>SE0015192067</v>
      </c>
      <c r="E16" s="25">
        <v>17000</v>
      </c>
      <c r="F16" s="26">
        <v>271.36290000000002</v>
      </c>
      <c r="G16" s="24">
        <v>4613169.3</v>
      </c>
      <c r="H16" s="26">
        <v>271.06830000000002</v>
      </c>
      <c r="I16" s="26">
        <f>AVERAGE($H$5:H16)</f>
        <v>273.62396666666666</v>
      </c>
      <c r="J16" s="26">
        <v>273.70593000000002</v>
      </c>
      <c r="K16" s="25">
        <f>SUM($E$5:E16)+919819</f>
        <v>1122641</v>
      </c>
      <c r="L16" s="25">
        <f t="shared" si="2"/>
        <v>250206518</v>
      </c>
      <c r="M16" s="24">
        <v>272.8</v>
      </c>
      <c r="N16" s="24">
        <v>269.60000000000002</v>
      </c>
      <c r="O16" s="11"/>
      <c r="P16" s="11"/>
      <c r="Q16" s="11"/>
      <c r="R16" s="11"/>
      <c r="S16" s="11"/>
      <c r="T16" s="11"/>
      <c r="U16" s="11"/>
      <c r="V16" s="11"/>
      <c r="W16" s="11"/>
    </row>
    <row r="17" spans="1:23">
      <c r="A17" s="24" t="s">
        <v>480</v>
      </c>
      <c r="B17" s="27">
        <f>+WORKDAY(Fills_Summary[[#This Row],[Trade Date]],2,$P$2:$P$12)</f>
        <v>45989</v>
      </c>
      <c r="C17" s="27" t="str">
        <f t="shared" si="0"/>
        <v>Nordnet AB</v>
      </c>
      <c r="D17" s="27" t="str">
        <f t="shared" si="1"/>
        <v>SE0015192067</v>
      </c>
      <c r="E17" s="25">
        <v>20000</v>
      </c>
      <c r="F17" s="26">
        <v>269.2038</v>
      </c>
      <c r="G17" s="24">
        <v>5384076</v>
      </c>
      <c r="H17" s="26">
        <v>268.83080000000001</v>
      </c>
      <c r="I17" s="26">
        <f>AVERAGE($H$5:H17)</f>
        <v>273.25526153846153</v>
      </c>
      <c r="J17" s="26">
        <v>273.30183099999999</v>
      </c>
      <c r="K17" s="25">
        <f>SUM($E$5:E17)+919819</f>
        <v>1142641</v>
      </c>
      <c r="L17" s="25">
        <f t="shared" si="2"/>
        <v>250206518</v>
      </c>
      <c r="M17" s="24">
        <v>271.39999999999998</v>
      </c>
      <c r="N17" s="24">
        <v>264.2</v>
      </c>
      <c r="O17" s="11"/>
      <c r="P17" s="11"/>
      <c r="Q17" s="11"/>
      <c r="R17" s="11"/>
      <c r="S17" s="11"/>
      <c r="T17" s="11"/>
      <c r="U17" s="11"/>
      <c r="V17" s="11"/>
      <c r="W17" s="11"/>
    </row>
    <row r="18" spans="1:23">
      <c r="A18" s="24" t="s">
        <v>479</v>
      </c>
      <c r="B18" s="27">
        <f>+WORKDAY(Fills_Summary[[#This Row],[Trade Date]],2,$P$2:$P$12)</f>
        <v>45992</v>
      </c>
      <c r="C18" s="27" t="str">
        <f t="shared" si="0"/>
        <v>Nordnet AB</v>
      </c>
      <c r="D18" s="27" t="str">
        <f t="shared" si="1"/>
        <v>SE0015192067</v>
      </c>
      <c r="E18" s="25">
        <v>15000</v>
      </c>
      <c r="F18" s="26">
        <v>273.24680000000001</v>
      </c>
      <c r="G18" s="24">
        <v>4098702</v>
      </c>
      <c r="H18" s="26">
        <v>272.93130000000002</v>
      </c>
      <c r="I18" s="26">
        <f>AVERAGE($H$5:H18)</f>
        <v>273.23212142857147</v>
      </c>
      <c r="J18" s="26">
        <v>273.298359</v>
      </c>
      <c r="K18" s="25">
        <f>SUM($E$5:E18)+919819</f>
        <v>1157641</v>
      </c>
      <c r="L18" s="25">
        <f t="shared" si="2"/>
        <v>250206518</v>
      </c>
      <c r="M18" s="24">
        <v>274.2</v>
      </c>
      <c r="N18" s="24">
        <v>271.60000000000002</v>
      </c>
      <c r="O18" s="11"/>
      <c r="P18" s="11"/>
      <c r="Q18" s="11"/>
      <c r="R18" s="11"/>
      <c r="S18" s="11"/>
      <c r="T18" s="11"/>
      <c r="U18" s="11"/>
      <c r="V18" s="11"/>
      <c r="W18" s="11"/>
    </row>
    <row r="19" spans="1:23">
      <c r="A19" s="24" t="s">
        <v>478</v>
      </c>
      <c r="B19" s="27">
        <f>+WORKDAY(Fills_Summary[[#This Row],[Trade Date]],2,$P$2:$P$12)</f>
        <v>45993</v>
      </c>
      <c r="C19" s="27" t="str">
        <f t="shared" si="0"/>
        <v>Nordnet AB</v>
      </c>
      <c r="D19" s="27" t="str">
        <f t="shared" si="1"/>
        <v>SE0015192067</v>
      </c>
      <c r="E19" s="25">
        <v>7500</v>
      </c>
      <c r="F19" s="26">
        <v>272.85719999999998</v>
      </c>
      <c r="G19" s="24">
        <v>2046429</v>
      </c>
      <c r="H19" s="26">
        <v>272.07</v>
      </c>
      <c r="I19" s="26">
        <f>AVERAGE($H$5:H19)</f>
        <v>273.15464666666668</v>
      </c>
      <c r="J19" s="26">
        <v>273.28487200000001</v>
      </c>
      <c r="K19" s="25">
        <f>SUM($E$5:E19)+919819</f>
        <v>1165141</v>
      </c>
      <c r="L19" s="25">
        <f t="shared" si="2"/>
        <v>250206518</v>
      </c>
      <c r="M19" s="24">
        <v>275.2</v>
      </c>
      <c r="N19" s="24">
        <v>271.2</v>
      </c>
    </row>
    <row r="20" spans="1:23">
      <c r="A20" s="24" t="s">
        <v>477</v>
      </c>
      <c r="B20" s="27">
        <f>+WORKDAY(Fills_Summary[[#This Row],[Trade Date]],2,$P$2:$P$12)</f>
        <v>45994</v>
      </c>
      <c r="C20" s="27" t="str">
        <f t="shared" si="0"/>
        <v>Nordnet AB</v>
      </c>
      <c r="D20" s="27" t="str">
        <f t="shared" si="1"/>
        <v>SE0015192067</v>
      </c>
      <c r="E20" s="25">
        <v>35000</v>
      </c>
      <c r="F20" s="26">
        <v>266.6146</v>
      </c>
      <c r="G20" s="24">
        <v>9331511</v>
      </c>
      <c r="H20" s="26">
        <v>266.74610000000001</v>
      </c>
      <c r="I20" s="26">
        <f>AVERAGE($H$5:H20)</f>
        <v>272.75411250000002</v>
      </c>
      <c r="J20" s="26">
        <v>272.45204899999999</v>
      </c>
      <c r="K20" s="25">
        <f>SUM($E$5:E20)+919819</f>
        <v>1200141</v>
      </c>
      <c r="L20" s="25">
        <f t="shared" si="2"/>
        <v>250206518</v>
      </c>
      <c r="M20" s="24">
        <v>270.2</v>
      </c>
      <c r="N20" s="24">
        <v>264.39999999999998</v>
      </c>
    </row>
    <row r="21" spans="1:23">
      <c r="A21" s="24" t="s">
        <v>476</v>
      </c>
      <c r="B21" s="27">
        <f>+WORKDAY(Fills_Summary[[#This Row],[Trade Date]],2,$P$2:$P$12)</f>
        <v>45995</v>
      </c>
      <c r="C21" s="27" t="str">
        <f t="shared" si="0"/>
        <v>Nordnet AB</v>
      </c>
      <c r="D21" s="27" t="str">
        <f t="shared" si="1"/>
        <v>SE0015192067</v>
      </c>
      <c r="E21" s="25">
        <v>35000</v>
      </c>
      <c r="F21" s="26">
        <v>263.77600000000001</v>
      </c>
      <c r="G21" s="24">
        <v>9232160</v>
      </c>
      <c r="H21" s="26">
        <v>263.904</v>
      </c>
      <c r="I21" s="26">
        <f>AVERAGE($H$5:H21)</f>
        <v>272.23351764705887</v>
      </c>
      <c r="J21" s="26">
        <v>271.48902500000003</v>
      </c>
      <c r="K21" s="25">
        <f>SUM($E$5:E21)+919819</f>
        <v>1235141</v>
      </c>
      <c r="L21" s="25">
        <f t="shared" si="2"/>
        <v>250206518</v>
      </c>
      <c r="M21" s="24">
        <v>267</v>
      </c>
      <c r="N21" s="24">
        <v>262.2</v>
      </c>
    </row>
    <row r="22" spans="1:23">
      <c r="A22" s="24" t="s">
        <v>475</v>
      </c>
      <c r="B22" s="27">
        <f>+WORKDAY(Fills_Summary[[#This Row],[Trade Date]],2,$P$2:$P$12)</f>
        <v>45996</v>
      </c>
      <c r="C22" s="27" t="str">
        <f t="shared" si="0"/>
        <v>Nordnet AB</v>
      </c>
      <c r="D22" s="27" t="str">
        <f t="shared" si="1"/>
        <v>SE0015192067</v>
      </c>
      <c r="E22" s="25">
        <v>44926</v>
      </c>
      <c r="F22" s="26">
        <v>259.37259999999998</v>
      </c>
      <c r="G22" s="24">
        <v>11652573.4276</v>
      </c>
      <c r="H22" s="26">
        <v>259.24509999999998</v>
      </c>
      <c r="I22" s="26">
        <f>AVERAGE($H$5:H22)</f>
        <v>271.51193888888895</v>
      </c>
      <c r="J22" s="26">
        <v>269.978004</v>
      </c>
      <c r="K22" s="25">
        <f>SUM($E$5:E22)+919819</f>
        <v>1280067</v>
      </c>
      <c r="L22" s="25">
        <f t="shared" si="2"/>
        <v>250206518</v>
      </c>
      <c r="M22" s="24">
        <v>263.39999999999998</v>
      </c>
      <c r="N22" s="24">
        <v>257.60000000000002</v>
      </c>
    </row>
    <row r="23" spans="1:23">
      <c r="A23" s="24" t="s">
        <v>474</v>
      </c>
      <c r="B23" s="27">
        <f>+WORKDAY(Fills_Summary[[#This Row],[Trade Date]],2,$P$2:$P$12)</f>
        <v>45999</v>
      </c>
      <c r="C23" s="27" t="str">
        <f t="shared" si="0"/>
        <v>Nordnet AB</v>
      </c>
      <c r="D23" s="27" t="str">
        <f t="shared" si="1"/>
        <v>SE0015192067</v>
      </c>
      <c r="E23" s="25">
        <v>41000</v>
      </c>
      <c r="F23" s="26">
        <v>261.20859999999999</v>
      </c>
      <c r="G23" s="24">
        <v>10709552.6</v>
      </c>
      <c r="H23" s="26">
        <v>261.11489999999998</v>
      </c>
      <c r="I23" s="26">
        <f>AVERAGE($H$5:H23)</f>
        <v>270.96472631578951</v>
      </c>
      <c r="J23" s="26">
        <v>269.08193199999999</v>
      </c>
      <c r="K23" s="25">
        <f>SUM($E$5:E23)+919819</f>
        <v>1321067</v>
      </c>
      <c r="L23" s="25">
        <f t="shared" si="2"/>
        <v>250206518</v>
      </c>
      <c r="M23" s="24">
        <v>262.8</v>
      </c>
      <c r="N23" s="24">
        <v>259.2</v>
      </c>
    </row>
    <row r="24" spans="1:23">
      <c r="A24" s="24" t="s">
        <v>473</v>
      </c>
      <c r="B24" s="27">
        <f>+WORKDAY(Fills_Summary[[#This Row],[Trade Date]],2,$P$2:$P$12)</f>
        <v>46000</v>
      </c>
      <c r="C24" s="27" t="str">
        <f t="shared" si="0"/>
        <v>Nordnet AB</v>
      </c>
      <c r="D24" s="27" t="str">
        <f t="shared" si="1"/>
        <v>SE0015192067</v>
      </c>
      <c r="E24" s="25">
        <v>40000</v>
      </c>
      <c r="F24" s="26">
        <v>261.50639999999999</v>
      </c>
      <c r="G24" s="24">
        <v>10460256</v>
      </c>
      <c r="H24" s="26">
        <v>261.21129999999999</v>
      </c>
      <c r="I24" s="26">
        <f>AVERAGE($H$5:H24)</f>
        <v>270.47705500000001</v>
      </c>
      <c r="J24" s="26">
        <v>268.395197</v>
      </c>
      <c r="K24" s="25">
        <f>SUM($E$5:E24)+919819</f>
        <v>1361067</v>
      </c>
      <c r="L24" s="25">
        <f t="shared" si="2"/>
        <v>250206518</v>
      </c>
      <c r="M24" s="24">
        <v>262.60000000000002</v>
      </c>
      <c r="N24" s="24">
        <v>260.2</v>
      </c>
    </row>
    <row r="25" spans="1:23">
      <c r="A25" s="24" t="s">
        <v>472</v>
      </c>
      <c r="B25" s="27">
        <f>+WORKDAY(Fills_Summary[[#This Row],[Trade Date]],2,$P$2:$P$12)</f>
        <v>46001</v>
      </c>
      <c r="C25" s="27" t="str">
        <f t="shared" si="0"/>
        <v>Nordnet AB</v>
      </c>
      <c r="D25" s="27" t="str">
        <f t="shared" si="1"/>
        <v>SE0015192067</v>
      </c>
      <c r="E25" s="25">
        <v>33696</v>
      </c>
      <c r="F25" s="26">
        <v>261.38279999999997</v>
      </c>
      <c r="G25" s="24">
        <v>8807554.8288000003</v>
      </c>
      <c r="H25" s="26">
        <v>261.18340000000001</v>
      </c>
      <c r="I25" s="26">
        <f>AVERAGE($H$5:H25)</f>
        <v>270.03450000000004</v>
      </c>
      <c r="J25" s="26">
        <v>267.89768500000002</v>
      </c>
      <c r="K25" s="25">
        <f>SUM($E$5:E25)+919819</f>
        <v>1394763</v>
      </c>
      <c r="L25" s="25">
        <f t="shared" si="2"/>
        <v>250206518</v>
      </c>
      <c r="M25" s="24">
        <v>262.39999999999998</v>
      </c>
      <c r="N25" s="24">
        <v>260.39999999999998</v>
      </c>
    </row>
    <row r="26" spans="1:23">
      <c r="A26" s="24" t="s">
        <v>471</v>
      </c>
      <c r="B26" s="27">
        <f>+WORKDAY(Fills_Summary[[#This Row],[Trade Date]],2,$P$2:$P$12)</f>
        <v>46002</v>
      </c>
      <c r="C26" s="27" t="str">
        <f t="shared" si="0"/>
        <v>Nordnet AB</v>
      </c>
      <c r="D26" s="27" t="str">
        <f t="shared" si="1"/>
        <v>SE0015192067</v>
      </c>
      <c r="E26" s="25">
        <v>15000</v>
      </c>
      <c r="F26" s="26">
        <v>263.2765</v>
      </c>
      <c r="G26" s="24">
        <v>3949147.5</v>
      </c>
      <c r="H26" s="26">
        <v>263.13819999999998</v>
      </c>
      <c r="I26" s="26">
        <f>AVERAGE($H$5:H26)</f>
        <v>269.72103181818187</v>
      </c>
      <c r="J26" s="26">
        <v>267.75620199999997</v>
      </c>
      <c r="K26" s="25">
        <f>SUM($E$5:E26)+919819</f>
        <v>1409763</v>
      </c>
      <c r="L26" s="25">
        <f t="shared" si="2"/>
        <v>250206518</v>
      </c>
      <c r="M26" s="24">
        <v>264.39999999999998</v>
      </c>
      <c r="N26" s="24">
        <v>260.8</v>
      </c>
    </row>
    <row r="27" spans="1:23">
      <c r="A27" s="24" t="s">
        <v>470</v>
      </c>
      <c r="B27" s="27">
        <f>+WORKDAY(Fills_Summary[[#This Row],[Trade Date]],2,$P$2:$P$12)</f>
        <v>46003</v>
      </c>
      <c r="C27" s="27" t="str">
        <f t="shared" si="0"/>
        <v>Nordnet AB</v>
      </c>
      <c r="D27" s="27" t="str">
        <f t="shared" si="1"/>
        <v>SE0015192067</v>
      </c>
      <c r="E27" s="25">
        <v>22485</v>
      </c>
      <c r="F27" s="26">
        <v>260.87819999999999</v>
      </c>
      <c r="G27" s="24">
        <v>5865846.3269999996</v>
      </c>
      <c r="H27" s="26">
        <v>260.72609999999997</v>
      </c>
      <c r="I27" s="26">
        <f>AVERAGE($H$5:H27)</f>
        <v>269.32994782608699</v>
      </c>
      <c r="J27" s="26">
        <v>267.45440100000002</v>
      </c>
      <c r="K27" s="25">
        <f>SUM($E$5:E27)+919819</f>
        <v>1432248</v>
      </c>
      <c r="L27" s="25">
        <f t="shared" si="2"/>
        <v>250206518</v>
      </c>
      <c r="M27" s="24">
        <v>262.2</v>
      </c>
      <c r="N27" s="24">
        <v>259.39999999999998</v>
      </c>
    </row>
    <row r="28" spans="1:23">
      <c r="A28" s="24" t="s">
        <v>469</v>
      </c>
      <c r="B28" s="27">
        <f>+WORKDAY(Fills_Summary[[#This Row],[Trade Date]],2,$P$2:$P$12)</f>
        <v>46006</v>
      </c>
      <c r="C28" s="27" t="str">
        <f t="shared" si="0"/>
        <v>Nordnet AB</v>
      </c>
      <c r="D28" s="27" t="str">
        <f t="shared" si="1"/>
        <v>SE0015192067</v>
      </c>
      <c r="E28" s="25">
        <v>10000</v>
      </c>
      <c r="F28" s="26">
        <v>261.5333</v>
      </c>
      <c r="G28" s="24">
        <v>2615333</v>
      </c>
      <c r="H28" s="26">
        <v>261.37619999999998</v>
      </c>
      <c r="I28" s="26">
        <f>AVERAGE($H$5:H28)</f>
        <v>268.99854166666665</v>
      </c>
      <c r="J28" s="26">
        <v>267.34106400000002</v>
      </c>
      <c r="K28" s="25">
        <f>SUM($E$5:E28)+919819</f>
        <v>1442248</v>
      </c>
      <c r="L28" s="25">
        <f t="shared" si="2"/>
        <v>250206518</v>
      </c>
      <c r="M28" s="24">
        <v>263.39999999999998</v>
      </c>
      <c r="N28" s="24">
        <v>259</v>
      </c>
    </row>
    <row r="29" spans="1:23">
      <c r="A29" s="24" t="s">
        <v>468</v>
      </c>
      <c r="B29" s="27">
        <f>+WORKDAY(Fills_Summary[[#This Row],[Trade Date]],2,$P$2:$P$12)</f>
        <v>46007</v>
      </c>
      <c r="C29" s="27" t="str">
        <f t="shared" si="0"/>
        <v>Nordnet AB</v>
      </c>
      <c r="D29" s="27" t="str">
        <f t="shared" si="1"/>
        <v>SE0015192067</v>
      </c>
      <c r="E29" s="25">
        <v>100</v>
      </c>
      <c r="F29" s="26">
        <v>263.60000000000002</v>
      </c>
      <c r="G29" s="24">
        <v>26360</v>
      </c>
      <c r="H29" s="26">
        <v>262.66919999999999</v>
      </c>
      <c r="I29" s="26">
        <f>AVERAGE($H$5:H29)</f>
        <v>268.74536800000004</v>
      </c>
      <c r="J29" s="26">
        <v>267.34034800000001</v>
      </c>
      <c r="K29" s="25">
        <f>SUM($E$5:E29)+919819</f>
        <v>1442348</v>
      </c>
      <c r="L29" s="25">
        <f t="shared" si="2"/>
        <v>250206518</v>
      </c>
      <c r="M29" s="24">
        <v>263.60000000000002</v>
      </c>
      <c r="N29" s="24">
        <v>263.60000000000002</v>
      </c>
    </row>
    <row r="30" spans="1:23">
      <c r="A30" s="24" t="s">
        <v>467</v>
      </c>
      <c r="B30" s="27">
        <f>+WORKDAY(Fills_Summary[[#This Row],[Trade Date]],2,$P$2:$P$12)</f>
        <v>46008</v>
      </c>
      <c r="C30" s="27" t="str">
        <f t="shared" si="0"/>
        <v>Nordnet AB</v>
      </c>
      <c r="D30" s="27" t="str">
        <f t="shared" si="1"/>
        <v>SE0015192067</v>
      </c>
      <c r="E30" s="25">
        <v>22000</v>
      </c>
      <c r="F30" s="26">
        <v>262.66590000000002</v>
      </c>
      <c r="G30" s="24">
        <v>5778649.7999999998</v>
      </c>
      <c r="H30" s="26">
        <v>262.75099999999998</v>
      </c>
      <c r="I30" s="26">
        <f>AVERAGE($H$5:H30)</f>
        <v>268.51481538461542</v>
      </c>
      <c r="J30" s="26">
        <v>267.15149300000002</v>
      </c>
      <c r="K30" s="25">
        <f>SUM($E$5:E30)+919819</f>
        <v>1464348</v>
      </c>
      <c r="L30" s="25">
        <f t="shared" si="2"/>
        <v>250206518</v>
      </c>
      <c r="M30" s="24">
        <v>264</v>
      </c>
      <c r="N30" s="24">
        <v>260.8</v>
      </c>
    </row>
    <row r="31" spans="1:23">
      <c r="A31" s="24" t="s">
        <v>466</v>
      </c>
      <c r="B31" s="27">
        <f>+WORKDAY(Fills_Summary[[#This Row],[Trade Date]],2,$P$2:$P$12)</f>
        <v>46009</v>
      </c>
      <c r="C31" s="27" t="str">
        <f t="shared" si="0"/>
        <v>Nordnet AB</v>
      </c>
      <c r="D31" s="27" t="str">
        <f t="shared" si="1"/>
        <v>SE0015192067</v>
      </c>
      <c r="E31" s="25">
        <v>100</v>
      </c>
      <c r="F31" s="26">
        <v>263.8</v>
      </c>
      <c r="G31" s="24">
        <v>26380</v>
      </c>
      <c r="H31" s="26">
        <v>264.03230000000002</v>
      </c>
      <c r="I31" s="26">
        <f>AVERAGE($H$5:H31)</f>
        <v>268.34879629629631</v>
      </c>
      <c r="J31" s="26">
        <v>267.15087799999998</v>
      </c>
      <c r="K31" s="25">
        <f>SUM($E$5:E31)+919819</f>
        <v>1464448</v>
      </c>
      <c r="L31" s="25">
        <f t="shared" si="2"/>
        <v>250206518</v>
      </c>
      <c r="M31" s="24">
        <v>263.8</v>
      </c>
      <c r="N31" s="24">
        <v>263.8</v>
      </c>
    </row>
    <row r="32" spans="1:23">
      <c r="A32" s="24" t="s">
        <v>465</v>
      </c>
      <c r="B32" s="27">
        <f>+WORKDAY(Fills_Summary[[#This Row],[Trade Date]],2,$P$2:$P$12)</f>
        <v>46010</v>
      </c>
      <c r="C32" s="27" t="str">
        <f t="shared" si="0"/>
        <v>Nordnet AB</v>
      </c>
      <c r="D32" s="27" t="str">
        <f t="shared" si="1"/>
        <v>SE0015192067</v>
      </c>
      <c r="E32" s="25">
        <v>9967</v>
      </c>
      <c r="F32" s="26">
        <v>262.24939999999998</v>
      </c>
      <c r="G32" s="24">
        <v>2613839.7697999999</v>
      </c>
      <c r="H32" s="26">
        <v>262.61599999999999</v>
      </c>
      <c r="I32" s="26">
        <f>AVERAGE($H$5:H32)</f>
        <v>268.14405357142857</v>
      </c>
      <c r="J32" s="26">
        <v>267.06279000000001</v>
      </c>
      <c r="K32" s="25">
        <f>SUM($E$5:E32)+919819</f>
        <v>1474415</v>
      </c>
      <c r="L32" s="25">
        <f t="shared" si="2"/>
        <v>250206518</v>
      </c>
      <c r="M32" s="24">
        <v>263.8</v>
      </c>
      <c r="N32" s="24">
        <v>261.8</v>
      </c>
    </row>
    <row r="33" spans="1:23">
      <c r="A33" s="24" t="s">
        <v>464</v>
      </c>
      <c r="B33" s="27">
        <f>+WORKDAY(Fills_Summary[[#This Row],[Trade Date]],2,$P$2:$P$12)</f>
        <v>46013</v>
      </c>
      <c r="C33" s="27" t="str">
        <f t="shared" si="0"/>
        <v>Nordnet AB</v>
      </c>
      <c r="D33" s="27" t="str">
        <f t="shared" si="1"/>
        <v>SE0015192067</v>
      </c>
      <c r="E33" s="25">
        <v>10000</v>
      </c>
      <c r="F33" s="26">
        <v>262.392</v>
      </c>
      <c r="G33" s="24">
        <v>2623920</v>
      </c>
      <c r="H33" s="26">
        <v>262.57240000000002</v>
      </c>
      <c r="I33" s="26">
        <f>AVERAGE($H$5:H33)</f>
        <v>267.95192758620692</v>
      </c>
      <c r="J33" s="26">
        <v>266.98006199999998</v>
      </c>
      <c r="K33" s="25">
        <f>SUM($E$5:E33)+919819</f>
        <v>1484415</v>
      </c>
      <c r="L33" s="25">
        <f t="shared" si="2"/>
        <v>250206518</v>
      </c>
      <c r="M33" s="24">
        <v>264.60000000000002</v>
      </c>
      <c r="N33" s="24">
        <v>260.39999999999998</v>
      </c>
    </row>
    <row r="34" spans="1:23">
      <c r="A34" s="24" t="s">
        <v>463</v>
      </c>
      <c r="B34" s="27">
        <f>+WORKDAY(Fills_Summary[[#This Row],[Trade Date]],2,$P$2:$P$12)</f>
        <v>46014</v>
      </c>
      <c r="C34" s="27" t="str">
        <f t="shared" si="0"/>
        <v>Nordnet AB</v>
      </c>
      <c r="D34" s="27" t="str">
        <f t="shared" si="1"/>
        <v>SE0015192067</v>
      </c>
      <c r="E34" s="25">
        <v>100</v>
      </c>
      <c r="F34" s="26">
        <v>264.60000000000002</v>
      </c>
      <c r="G34" s="24">
        <v>26460</v>
      </c>
      <c r="H34" s="26">
        <v>265.28840000000002</v>
      </c>
      <c r="I34" s="26">
        <f>AVERAGE($H$5:H34)</f>
        <v>267.86314333333337</v>
      </c>
      <c r="J34" s="26">
        <v>266.97964100000002</v>
      </c>
      <c r="K34" s="25">
        <f>SUM($E$5:E34)+919819</f>
        <v>1484515</v>
      </c>
      <c r="L34" s="25">
        <f t="shared" si="2"/>
        <v>250206518</v>
      </c>
      <c r="M34" s="24">
        <v>264.60000000000002</v>
      </c>
      <c r="N34" s="24">
        <v>264.60000000000002</v>
      </c>
    </row>
    <row r="35" spans="1:23">
      <c r="A35" s="24" t="s">
        <v>462</v>
      </c>
      <c r="B35" s="27">
        <f>+WORKDAY(Fills_Summary[[#This Row],[Trade Date]],2,$P$2:$P$12)</f>
        <v>46020</v>
      </c>
      <c r="C35" s="27" t="str">
        <f t="shared" si="0"/>
        <v>Nordnet AB</v>
      </c>
      <c r="D35" s="27" t="str">
        <f t="shared" si="1"/>
        <v>SE0015192067</v>
      </c>
      <c r="E35" s="25">
        <v>100</v>
      </c>
      <c r="F35" s="26">
        <v>265.60000000000002</v>
      </c>
      <c r="G35" s="24">
        <v>26560</v>
      </c>
      <c r="H35" s="26">
        <v>264.303</v>
      </c>
      <c r="I35" s="26">
        <f>AVERAGE($H$5:H35)</f>
        <v>267.74830000000003</v>
      </c>
      <c r="J35" s="26">
        <v>266.97939700000001</v>
      </c>
      <c r="K35" s="25">
        <f>SUM($E$5:E35)+919819</f>
        <v>1484615</v>
      </c>
      <c r="L35" s="25">
        <f t="shared" si="2"/>
        <v>250206518</v>
      </c>
      <c r="M35" s="24">
        <v>265.60000000000002</v>
      </c>
      <c r="N35" s="24">
        <v>265.60000000000002</v>
      </c>
    </row>
    <row r="36" spans="1:23">
      <c r="A36" s="24" t="s">
        <v>461</v>
      </c>
      <c r="B36" s="27">
        <f>+WORKDAY(Fills_Summary[[#This Row],[Trade Date]],2,$P$2:$P$12)</f>
        <v>46021</v>
      </c>
      <c r="C36" s="27" t="str">
        <f t="shared" si="0"/>
        <v>Nordnet AB</v>
      </c>
      <c r="D36" s="27" t="str">
        <f t="shared" si="1"/>
        <v>SE0015192067</v>
      </c>
      <c r="E36" s="25">
        <v>100</v>
      </c>
      <c r="F36" s="26">
        <v>266</v>
      </c>
      <c r="G36" s="24">
        <v>26600</v>
      </c>
      <c r="H36" s="26">
        <v>268.62950000000001</v>
      </c>
      <c r="I36" s="26">
        <f>AVERAGE($H$5:H36)</f>
        <v>267.77583750000008</v>
      </c>
      <c r="J36" s="26">
        <v>266.97922299999999</v>
      </c>
      <c r="K36" s="25">
        <f>SUM($E$5:E36)+919819</f>
        <v>1484715</v>
      </c>
      <c r="L36" s="25">
        <f t="shared" si="2"/>
        <v>250206518</v>
      </c>
      <c r="M36" s="24">
        <v>266</v>
      </c>
      <c r="N36" s="24">
        <v>266</v>
      </c>
    </row>
    <row r="37" spans="1:23">
      <c r="A37" s="24" t="s">
        <v>460</v>
      </c>
      <c r="B37" s="27">
        <f>+WORKDAY(Fills_Summary[[#This Row],[Trade Date]],2,$P$2:$P$12)</f>
        <v>46022</v>
      </c>
      <c r="C37" s="27" t="str">
        <f t="shared" ref="C37:C58" si="3">"Nordnet AB"</f>
        <v>Nordnet AB</v>
      </c>
      <c r="D37" s="27" t="str">
        <f t="shared" ref="D37:D58" si="4">"SE0015192067"</f>
        <v>SE0015192067</v>
      </c>
      <c r="E37" s="25">
        <v>100</v>
      </c>
      <c r="F37" s="26">
        <v>269.08999999999997</v>
      </c>
      <c r="G37" s="24">
        <v>26909</v>
      </c>
      <c r="H37" s="26">
        <v>268.24669999999998</v>
      </c>
      <c r="I37" s="26">
        <f>AVERAGE($H$5:H37)</f>
        <v>267.79010606060615</v>
      </c>
      <c r="J37" s="26">
        <v>266.97959700000001</v>
      </c>
      <c r="K37" s="25">
        <f>SUM($E$5:E37)+919819</f>
        <v>1484815</v>
      </c>
      <c r="L37" s="25">
        <f t="shared" ref="L37:L58" si="5">250206518</f>
        <v>250206518</v>
      </c>
      <c r="M37" s="24">
        <v>269.60000000000002</v>
      </c>
      <c r="N37" s="24">
        <v>269</v>
      </c>
    </row>
    <row r="38" spans="1:23">
      <c r="A38" s="24" t="s">
        <v>459</v>
      </c>
      <c r="B38" s="27">
        <f>+WORKDAY(Fills_Summary[[#This Row],[Trade Date]],2,$P$2:$P$12)</f>
        <v>46023</v>
      </c>
      <c r="C38" s="27" t="str">
        <f t="shared" si="3"/>
        <v>Nordnet AB</v>
      </c>
      <c r="D38" s="27" t="str">
        <f t="shared" si="4"/>
        <v>SE0015192067</v>
      </c>
      <c r="E38" s="25">
        <v>100</v>
      </c>
      <c r="F38" s="26">
        <v>268.75599999999997</v>
      </c>
      <c r="G38" s="24">
        <v>26875.599999999999</v>
      </c>
      <c r="H38" s="26">
        <v>268.98660000000001</v>
      </c>
      <c r="I38" s="26">
        <f>AVERAGE($H$5:H38)</f>
        <v>267.82529705882359</v>
      </c>
      <c r="J38" s="26">
        <v>266.97991100000002</v>
      </c>
      <c r="K38" s="25">
        <f>SUM($E$5:E38)+919819</f>
        <v>1484915</v>
      </c>
      <c r="L38" s="25">
        <f t="shared" si="5"/>
        <v>250206518</v>
      </c>
      <c r="M38" s="24">
        <v>269</v>
      </c>
      <c r="N38" s="24">
        <v>268.60000000000002</v>
      </c>
    </row>
    <row r="39" spans="1:23">
      <c r="A39" s="24" t="s">
        <v>458</v>
      </c>
      <c r="B39" s="27">
        <f>+WORKDAY(Fills_Summary[[#This Row],[Trade Date]],2,$P$2:$P$12)</f>
        <v>46028</v>
      </c>
      <c r="C39" s="27" t="str">
        <f t="shared" si="3"/>
        <v>Nordnet AB</v>
      </c>
      <c r="D39" s="27" t="str">
        <f t="shared" si="4"/>
        <v>SE0015192067</v>
      </c>
      <c r="E39" s="25">
        <v>100</v>
      </c>
      <c r="F39" s="26">
        <v>269.2</v>
      </c>
      <c r="G39" s="24">
        <v>26920</v>
      </c>
      <c r="H39" s="26">
        <v>268.45639999999997</v>
      </c>
      <c r="I39" s="26">
        <f>AVERAGE($H$5:H39)</f>
        <v>267.84332857142863</v>
      </c>
      <c r="J39" s="26">
        <v>266.98030399999999</v>
      </c>
      <c r="K39" s="25">
        <f>SUM($E$5:E39)+919819</f>
        <v>1485015</v>
      </c>
      <c r="L39" s="25">
        <f t="shared" si="5"/>
        <v>250206518</v>
      </c>
      <c r="M39" s="24">
        <v>269.2</v>
      </c>
      <c r="N39" s="24">
        <v>269.2</v>
      </c>
    </row>
    <row r="40" spans="1:23">
      <c r="A40" s="24" t="s">
        <v>457</v>
      </c>
      <c r="B40" s="27">
        <f>+WORKDAY(Fills_Summary[[#This Row],[Trade Date]],2,$P$2:$P$12)</f>
        <v>46029</v>
      </c>
      <c r="C40" s="27" t="str">
        <f t="shared" si="3"/>
        <v>Nordnet AB</v>
      </c>
      <c r="D40" s="27" t="str">
        <f t="shared" si="4"/>
        <v>SE0015192067</v>
      </c>
      <c r="E40" s="25">
        <v>100</v>
      </c>
      <c r="F40" s="26">
        <v>269.8</v>
      </c>
      <c r="G40" s="24">
        <v>26980</v>
      </c>
      <c r="H40" s="26">
        <v>268.39839999999998</v>
      </c>
      <c r="I40" s="26">
        <f>AVERAGE($H$5:H40)</f>
        <v>267.85874722222229</v>
      </c>
      <c r="J40" s="26">
        <v>266.98080299999998</v>
      </c>
      <c r="K40" s="25">
        <f>SUM($E$5:E40)+919819</f>
        <v>1485115</v>
      </c>
      <c r="L40" s="25">
        <f t="shared" si="5"/>
        <v>250206518</v>
      </c>
      <c r="M40" s="24">
        <v>269.8</v>
      </c>
      <c r="N40" s="24">
        <v>269.8</v>
      </c>
    </row>
    <row r="41" spans="1:23">
      <c r="A41" s="24" t="s">
        <v>456</v>
      </c>
      <c r="B41" s="27">
        <f>+WORKDAY(Fills_Summary[[#This Row],[Trade Date]],2,$P$2:$P$12)</f>
        <v>46031</v>
      </c>
      <c r="C41" s="27" t="str">
        <f t="shared" si="3"/>
        <v>Nordnet AB</v>
      </c>
      <c r="D41" s="27" t="str">
        <f t="shared" si="4"/>
        <v>SE0015192067</v>
      </c>
      <c r="E41" s="25">
        <v>14633</v>
      </c>
      <c r="F41" s="26">
        <v>263.97489999999999</v>
      </c>
      <c r="G41" s="24">
        <v>3862744.7116999999</v>
      </c>
      <c r="H41" s="26">
        <v>264.55970000000002</v>
      </c>
      <c r="I41" s="26">
        <f>AVERAGE($H$5:H41)</f>
        <v>267.76958378378384</v>
      </c>
      <c r="J41" s="26">
        <v>266.90495499999997</v>
      </c>
      <c r="K41" s="25">
        <f>SUM($E$5:E41)+919819</f>
        <v>1499748</v>
      </c>
      <c r="L41" s="25">
        <f t="shared" si="5"/>
        <v>250206518</v>
      </c>
      <c r="M41" s="24">
        <v>266.60000000000002</v>
      </c>
      <c r="N41" s="24">
        <v>262.8</v>
      </c>
    </row>
    <row r="42" spans="1:23">
      <c r="A42" s="24" t="s">
        <v>455</v>
      </c>
      <c r="B42" s="27">
        <f>+WORKDAY(Fills_Summary[[#This Row],[Trade Date]],2,$P$2:$P$12)</f>
        <v>46034</v>
      </c>
      <c r="C42" s="27" t="str">
        <f t="shared" si="3"/>
        <v>Nordnet AB</v>
      </c>
      <c r="D42" s="27" t="str">
        <f t="shared" si="4"/>
        <v>SE0015192067</v>
      </c>
      <c r="E42" s="25">
        <v>9608</v>
      </c>
      <c r="F42" s="26">
        <v>263.38799999999998</v>
      </c>
      <c r="G42" s="24">
        <v>2530631.9040000001</v>
      </c>
      <c r="H42" s="26">
        <v>263.0548</v>
      </c>
      <c r="I42" s="26">
        <f>AVERAGE($H$5:H42)</f>
        <v>267.64551052631583</v>
      </c>
      <c r="J42" s="26">
        <v>266.84763700000002</v>
      </c>
      <c r="K42" s="25">
        <f>SUM($E$5:E42)+919819</f>
        <v>1509356</v>
      </c>
      <c r="L42" s="25">
        <f t="shared" si="5"/>
        <v>250206518</v>
      </c>
      <c r="M42" s="24">
        <v>265.39999999999998</v>
      </c>
      <c r="N42" s="24">
        <v>262</v>
      </c>
    </row>
    <row r="43" spans="1:23">
      <c r="A43" s="24" t="s">
        <v>454</v>
      </c>
      <c r="B43" s="27">
        <f>+WORKDAY(Fills_Summary[[#This Row],[Trade Date]],2,$P$2:$P$12)</f>
        <v>46035</v>
      </c>
      <c r="C43" s="27" t="str">
        <f t="shared" si="3"/>
        <v>Nordnet AB</v>
      </c>
      <c r="D43" s="27" t="str">
        <f t="shared" si="4"/>
        <v>SE0015192067</v>
      </c>
      <c r="E43" s="25">
        <v>300</v>
      </c>
      <c r="F43" s="26">
        <v>271.42270000000002</v>
      </c>
      <c r="G43" s="24">
        <v>81426.81</v>
      </c>
      <c r="H43" s="26">
        <v>265.96230000000003</v>
      </c>
      <c r="I43" s="26">
        <f>AVERAGE($H$5:H43)</f>
        <v>267.6023512820513</v>
      </c>
      <c r="J43" s="26">
        <v>266.849964</v>
      </c>
      <c r="K43" s="25">
        <f>SUM($E$5:E43)+919819</f>
        <v>1509656</v>
      </c>
      <c r="L43" s="25">
        <f t="shared" si="5"/>
        <v>250206518</v>
      </c>
      <c r="M43" s="24">
        <v>272</v>
      </c>
      <c r="N43" s="24">
        <v>269.60000000000002</v>
      </c>
    </row>
    <row r="44" spans="1:23">
      <c r="A44" s="24" t="s">
        <v>453</v>
      </c>
      <c r="B44" s="27">
        <f>+WORKDAY(Fills_Summary[[#This Row],[Trade Date]],2,$P$2:$P$12)</f>
        <v>46036</v>
      </c>
      <c r="C44" s="27" t="str">
        <f t="shared" si="3"/>
        <v>Nordnet AB</v>
      </c>
      <c r="D44" s="27" t="str">
        <f t="shared" si="4"/>
        <v>SE0015192067</v>
      </c>
      <c r="E44" s="25">
        <v>100</v>
      </c>
      <c r="F44" s="26">
        <v>267.39999999999998</v>
      </c>
      <c r="G44" s="24">
        <v>26740</v>
      </c>
      <c r="H44" s="26">
        <v>270.06560000000002</v>
      </c>
      <c r="I44" s="26">
        <f>AVERAGE($H$5:H44)</f>
        <v>267.66393249999999</v>
      </c>
      <c r="J44" s="26">
        <v>266.85005699999999</v>
      </c>
      <c r="K44" s="25">
        <f>SUM($E$5:E44)+919819</f>
        <v>1509756</v>
      </c>
      <c r="L44" s="25">
        <f t="shared" si="5"/>
        <v>250206518</v>
      </c>
      <c r="M44" s="24">
        <v>267.39999999999998</v>
      </c>
      <c r="N44" s="24">
        <v>267.39999999999998</v>
      </c>
    </row>
    <row r="45" spans="1:23">
      <c r="A45" s="24" t="s">
        <v>452</v>
      </c>
      <c r="B45" s="27">
        <f>+WORKDAY(Fills_Summary[[#This Row],[Trade Date]],2,$P$2:$P$12)</f>
        <v>46037</v>
      </c>
      <c r="C45" s="27" t="str">
        <f t="shared" si="3"/>
        <v>Nordnet AB</v>
      </c>
      <c r="D45" s="27" t="str">
        <f t="shared" si="4"/>
        <v>SE0015192067</v>
      </c>
      <c r="E45" s="25">
        <v>100</v>
      </c>
      <c r="F45" s="26">
        <v>270.60000000000002</v>
      </c>
      <c r="G45" s="24">
        <v>27060</v>
      </c>
      <c r="H45" s="26">
        <v>271.21609999999998</v>
      </c>
      <c r="I45" s="26">
        <f>AVERAGE($H$5:H45)</f>
        <v>267.75057073170734</v>
      </c>
      <c r="J45" s="26">
        <v>266.85069299999998</v>
      </c>
      <c r="K45" s="25">
        <f>SUM($E$5:E45)+919819</f>
        <v>1509856</v>
      </c>
      <c r="L45" s="25">
        <f t="shared" si="5"/>
        <v>250206518</v>
      </c>
      <c r="M45" s="24">
        <v>270.60000000000002</v>
      </c>
      <c r="N45" s="24">
        <v>270.60000000000002</v>
      </c>
    </row>
    <row r="46" spans="1:23">
      <c r="A46" s="24" t="s">
        <v>451</v>
      </c>
      <c r="B46" s="27">
        <f>+WORKDAY(Fills_Summary[[#This Row],[Trade Date]],2,$P$2:$P$12)</f>
        <v>46038</v>
      </c>
      <c r="C46" s="27" t="str">
        <f t="shared" si="3"/>
        <v>Nordnet AB</v>
      </c>
      <c r="D46" s="27" t="str">
        <f t="shared" si="4"/>
        <v>SE0015192067</v>
      </c>
      <c r="E46" s="25">
        <v>100</v>
      </c>
      <c r="F46" s="26">
        <v>270.39999999999998</v>
      </c>
      <c r="G46" s="24">
        <v>27040</v>
      </c>
      <c r="H46" s="26">
        <v>267.48259999999999</v>
      </c>
      <c r="I46" s="26">
        <f>AVERAGE($H$5:H46)</f>
        <v>267.74419047619045</v>
      </c>
      <c r="J46" s="26">
        <v>266.851294</v>
      </c>
      <c r="K46" s="25">
        <f>SUM($E$5:E46)+919819</f>
        <v>1509956</v>
      </c>
      <c r="L46" s="25">
        <f t="shared" si="5"/>
        <v>250206518</v>
      </c>
      <c r="M46" s="24">
        <v>270.39999999999998</v>
      </c>
      <c r="N46" s="24">
        <v>270.39999999999998</v>
      </c>
    </row>
    <row r="47" spans="1:23">
      <c r="A47" s="24" t="s">
        <v>450</v>
      </c>
      <c r="B47" s="27">
        <f>+WORKDAY(Fills_Summary[[#This Row],[Trade Date]],2,$P$2:$P$12)</f>
        <v>46041</v>
      </c>
      <c r="C47" s="27" t="str">
        <f t="shared" si="3"/>
        <v>Nordnet AB</v>
      </c>
      <c r="D47" s="27" t="str">
        <f t="shared" si="4"/>
        <v>SE0015192067</v>
      </c>
      <c r="E47" s="25">
        <v>4000</v>
      </c>
      <c r="F47" s="26">
        <v>271.27850000000001</v>
      </c>
      <c r="G47" s="24">
        <v>1085114</v>
      </c>
      <c r="H47" s="26">
        <v>271.64330000000001</v>
      </c>
      <c r="I47" s="26">
        <f>AVERAGE($H$5:H47)</f>
        <v>267.83486744186047</v>
      </c>
      <c r="J47" s="26">
        <v>266.8811</v>
      </c>
      <c r="K47" s="25">
        <f>SUM($E$5:E47)+919819</f>
        <v>1513956</v>
      </c>
      <c r="L47" s="25">
        <f t="shared" si="5"/>
        <v>250206518</v>
      </c>
      <c r="M47" s="24">
        <v>274.2</v>
      </c>
      <c r="N47" s="24">
        <v>266.60000000000002</v>
      </c>
      <c r="W47" s="28"/>
    </row>
    <row r="48" spans="1:23">
      <c r="A48" s="24" t="s">
        <v>449</v>
      </c>
      <c r="B48" s="27">
        <f>+WORKDAY(Fills_Summary[[#This Row],[Trade Date]],2,$P$2:$P$12)</f>
        <v>46042</v>
      </c>
      <c r="C48" s="27" t="str">
        <f t="shared" si="3"/>
        <v>Nordnet AB</v>
      </c>
      <c r="D48" s="27" t="str">
        <f t="shared" si="4"/>
        <v>SE0015192067</v>
      </c>
      <c r="E48" s="25">
        <v>100</v>
      </c>
      <c r="F48" s="26">
        <v>274.2</v>
      </c>
      <c r="G48" s="24">
        <v>27420</v>
      </c>
      <c r="H48" s="26">
        <v>275.79430000000002</v>
      </c>
      <c r="I48" s="26">
        <f>AVERAGE($H$5:H48)</f>
        <v>268.0157636363636</v>
      </c>
      <c r="J48" s="26">
        <v>266.88233200000002</v>
      </c>
      <c r="K48" s="25">
        <f>SUM($E$5:E48)+919819</f>
        <v>1514056</v>
      </c>
      <c r="L48" s="25">
        <f t="shared" si="5"/>
        <v>250206518</v>
      </c>
      <c r="M48" s="24">
        <v>274.2</v>
      </c>
      <c r="N48" s="24">
        <v>274.2</v>
      </c>
    </row>
    <row r="49" spans="1:14">
      <c r="A49" s="24" t="s">
        <v>448</v>
      </c>
      <c r="B49" s="27">
        <f>+WORKDAY(Fills_Summary[[#This Row],[Trade Date]],2,$P$2:$P$12)</f>
        <v>46043</v>
      </c>
      <c r="C49" s="27" t="str">
        <f t="shared" si="3"/>
        <v>Nordnet AB</v>
      </c>
      <c r="D49" s="27" t="str">
        <f t="shared" si="4"/>
        <v>SE0015192067</v>
      </c>
      <c r="E49" s="25">
        <v>100</v>
      </c>
      <c r="F49" s="26">
        <v>271.65199999999999</v>
      </c>
      <c r="G49" s="24">
        <v>27165.200000000001</v>
      </c>
      <c r="H49" s="26">
        <v>271.38189999999997</v>
      </c>
      <c r="I49" s="26">
        <f>AVERAGE($H$5:H49)</f>
        <v>268.09056666666663</v>
      </c>
      <c r="J49" s="26">
        <v>266.88313399999998</v>
      </c>
      <c r="K49" s="25">
        <f>SUM($E$5:E49)+919819</f>
        <v>1514156</v>
      </c>
      <c r="L49" s="25">
        <f t="shared" si="5"/>
        <v>250206518</v>
      </c>
      <c r="M49" s="24">
        <v>271.8</v>
      </c>
      <c r="N49" s="24">
        <v>271.39999999999998</v>
      </c>
    </row>
    <row r="50" spans="1:14">
      <c r="A50" s="24" t="s">
        <v>447</v>
      </c>
      <c r="B50" s="27">
        <f>+WORKDAY(Fills_Summary[[#This Row],[Trade Date]],2,$P$2:$P$12)</f>
        <v>46044</v>
      </c>
      <c r="C50" s="27" t="str">
        <f t="shared" si="3"/>
        <v>Nordnet AB</v>
      </c>
      <c r="D50" s="27" t="str">
        <f t="shared" si="4"/>
        <v>SE0015192067</v>
      </c>
      <c r="E50" s="25">
        <v>29444</v>
      </c>
      <c r="F50" s="26">
        <v>267.62860000000001</v>
      </c>
      <c r="G50" s="24">
        <v>7880056.4983999999</v>
      </c>
      <c r="H50" s="26">
        <v>267.47770000000003</v>
      </c>
      <c r="I50" s="26">
        <f>AVERAGE($H$5:H50)</f>
        <v>268.07724347826081</v>
      </c>
      <c r="J50" s="26">
        <v>266.91832199999999</v>
      </c>
      <c r="K50" s="25">
        <f>SUM($E$5:E50)+919819</f>
        <v>1543600</v>
      </c>
      <c r="L50" s="25">
        <f t="shared" si="5"/>
        <v>250206518</v>
      </c>
      <c r="M50" s="24">
        <v>270</v>
      </c>
      <c r="N50" s="24">
        <v>265.2</v>
      </c>
    </row>
    <row r="51" spans="1:14">
      <c r="A51" s="24" t="s">
        <v>446</v>
      </c>
      <c r="B51" s="27">
        <f>+WORKDAY(Fills_Summary[[#This Row],[Trade Date]],2,$P$2:$P$12)</f>
        <v>46045</v>
      </c>
      <c r="C51" s="27" t="str">
        <f t="shared" si="3"/>
        <v>Nordnet AB</v>
      </c>
      <c r="D51" s="27" t="str">
        <f t="shared" si="4"/>
        <v>SE0015192067</v>
      </c>
      <c r="E51" s="25">
        <v>5000</v>
      </c>
      <c r="F51" s="26">
        <v>269.15499999999997</v>
      </c>
      <c r="G51" s="24">
        <v>1345775</v>
      </c>
      <c r="H51" s="26">
        <v>269.51119999999997</v>
      </c>
      <c r="I51" s="26">
        <f>AVERAGE($H$5:H51)</f>
        <v>268.10775319148934</v>
      </c>
      <c r="J51" s="26">
        <v>266.93610899999999</v>
      </c>
      <c r="K51" s="25">
        <f>SUM($E$5:E51)+919819</f>
        <v>1548600</v>
      </c>
      <c r="L51" s="25">
        <f t="shared" si="5"/>
        <v>250206518</v>
      </c>
      <c r="M51" s="24">
        <v>270.8</v>
      </c>
      <c r="N51" s="24">
        <v>266.2</v>
      </c>
    </row>
    <row r="52" spans="1:14">
      <c r="A52" s="24" t="s">
        <v>445</v>
      </c>
      <c r="B52" s="27">
        <f>+WORKDAY(Fills_Summary[[#This Row],[Trade Date]],2,$P$2:$P$12)</f>
        <v>46048</v>
      </c>
      <c r="C52" s="27" t="str">
        <f t="shared" si="3"/>
        <v>Nordnet AB</v>
      </c>
      <c r="D52" s="27" t="str">
        <f t="shared" si="4"/>
        <v>SE0015192067</v>
      </c>
      <c r="E52" s="25">
        <v>400</v>
      </c>
      <c r="F52" s="26">
        <v>274.87200000000001</v>
      </c>
      <c r="G52" s="24">
        <v>109948.8</v>
      </c>
      <c r="H52" s="26">
        <v>273.37670000000003</v>
      </c>
      <c r="I52" s="26">
        <f>AVERAGE($H$5:H52)</f>
        <v>268.21752291666667</v>
      </c>
      <c r="J52" s="26">
        <v>266.94115399999998</v>
      </c>
      <c r="K52" s="25">
        <f>SUM($E$5:E52)+919819</f>
        <v>1549000</v>
      </c>
      <c r="L52" s="25">
        <f t="shared" si="5"/>
        <v>250206518</v>
      </c>
      <c r="M52" s="24">
        <v>275.39999999999998</v>
      </c>
      <c r="N52" s="24">
        <v>274</v>
      </c>
    </row>
    <row r="53" spans="1:14">
      <c r="A53" s="24" t="s">
        <v>444</v>
      </c>
      <c r="B53" s="27">
        <f>+WORKDAY(Fills_Summary[[#This Row],[Trade Date]],2,$P$2:$P$12)</f>
        <v>46049</v>
      </c>
      <c r="C53" s="27" t="str">
        <f t="shared" si="3"/>
        <v>Nordnet AB</v>
      </c>
      <c r="D53" s="27" t="str">
        <f t="shared" si="4"/>
        <v>SE0015192067</v>
      </c>
      <c r="E53" s="25">
        <v>2000</v>
      </c>
      <c r="F53" s="26">
        <v>270.64359999999999</v>
      </c>
      <c r="G53" s="24">
        <v>541287.19999999995</v>
      </c>
      <c r="H53" s="26">
        <v>270.65100000000001</v>
      </c>
      <c r="I53" s="26">
        <f>AVERAGE($H$5:H53)</f>
        <v>268.26718571428569</v>
      </c>
      <c r="J53" s="26">
        <v>266.95288599999998</v>
      </c>
      <c r="K53" s="25">
        <f>SUM($E$5:E53)+919819</f>
        <v>1551000</v>
      </c>
      <c r="L53" s="25">
        <f t="shared" si="5"/>
        <v>250206518</v>
      </c>
      <c r="M53" s="24">
        <v>271.2</v>
      </c>
      <c r="N53" s="24">
        <v>270</v>
      </c>
    </row>
    <row r="54" spans="1:14">
      <c r="A54" s="24" t="s">
        <v>443</v>
      </c>
      <c r="B54" s="27">
        <f>+WORKDAY(Fills_Summary[[#This Row],[Trade Date]],2,$P$2:$P$12)</f>
        <v>46050</v>
      </c>
      <c r="C54" s="27" t="str">
        <f t="shared" si="3"/>
        <v>Nordnet AB</v>
      </c>
      <c r="D54" s="27" t="str">
        <f t="shared" si="4"/>
        <v>SE0015192067</v>
      </c>
      <c r="E54" s="25">
        <v>10000</v>
      </c>
      <c r="F54" s="26">
        <v>270.08359999999999</v>
      </c>
      <c r="G54" s="24">
        <v>2700836</v>
      </c>
      <c r="H54" s="26">
        <v>269.86779999999999</v>
      </c>
      <c r="I54" s="26">
        <f>AVERAGE($H$5:H54)</f>
        <v>268.29919799999999</v>
      </c>
      <c r="J54" s="26">
        <v>267.001713</v>
      </c>
      <c r="K54" s="25">
        <f>SUM($E$5:E54)+919819</f>
        <v>1561000</v>
      </c>
      <c r="L54" s="25">
        <f t="shared" si="5"/>
        <v>250206518</v>
      </c>
      <c r="M54" s="24">
        <v>271.2</v>
      </c>
      <c r="N54" s="24">
        <v>268.8</v>
      </c>
    </row>
    <row r="55" spans="1:14">
      <c r="A55" s="24" t="s">
        <v>442</v>
      </c>
      <c r="B55" s="27">
        <f>+WORKDAY(Fills_Summary[[#This Row],[Trade Date]],2,$P$2:$P$12)</f>
        <v>46051</v>
      </c>
      <c r="C55" s="27" t="str">
        <f t="shared" si="3"/>
        <v>Nordnet AB</v>
      </c>
      <c r="D55" s="27" t="str">
        <f t="shared" si="4"/>
        <v>SE0015192067</v>
      </c>
      <c r="E55" s="25">
        <v>9000</v>
      </c>
      <c r="F55" s="26">
        <v>271.99599999999998</v>
      </c>
      <c r="G55" s="24">
        <v>2447964</v>
      </c>
      <c r="H55" s="26">
        <v>272.26310000000001</v>
      </c>
      <c r="I55" s="26">
        <f>AVERAGE($H$5:H55)</f>
        <v>268.37692156862744</v>
      </c>
      <c r="J55" s="26">
        <v>267.07084500000002</v>
      </c>
      <c r="K55" s="25">
        <f>SUM($E$5:E55)+919819</f>
        <v>1570000</v>
      </c>
      <c r="L55" s="25">
        <f t="shared" si="5"/>
        <v>250206518</v>
      </c>
      <c r="M55" s="24">
        <v>273.8</v>
      </c>
      <c r="N55" s="24">
        <v>270</v>
      </c>
    </row>
    <row r="56" spans="1:14">
      <c r="A56" s="24" t="s">
        <v>441</v>
      </c>
      <c r="B56" s="27">
        <f>+WORKDAY(Fills_Summary[[#This Row],[Trade Date]],2,$P$2:$P$12)</f>
        <v>46052</v>
      </c>
      <c r="C56" s="27" t="str">
        <f t="shared" si="3"/>
        <v>Nordnet AB</v>
      </c>
      <c r="D56" s="27" t="str">
        <f t="shared" si="4"/>
        <v>SE0015192067</v>
      </c>
      <c r="E56" s="25">
        <v>500</v>
      </c>
      <c r="F56" s="26">
        <v>279.25319999999999</v>
      </c>
      <c r="G56" s="24">
        <v>139626.6</v>
      </c>
      <c r="H56" s="26">
        <v>285.89429999999999</v>
      </c>
      <c r="I56" s="26">
        <f>AVERAGE($H$5:H56)</f>
        <v>268.71379423076922</v>
      </c>
      <c r="J56" s="26">
        <v>267.08020599999998</v>
      </c>
      <c r="K56" s="25">
        <f>SUM($E$5:E56)+919819</f>
        <v>1570500</v>
      </c>
      <c r="L56" s="25">
        <f t="shared" si="5"/>
        <v>250206518</v>
      </c>
      <c r="M56" s="24">
        <v>284.8</v>
      </c>
      <c r="N56" s="24">
        <v>275.39999999999998</v>
      </c>
    </row>
    <row r="57" spans="1:14">
      <c r="A57" s="24" t="s">
        <v>440</v>
      </c>
      <c r="B57" s="27">
        <f>+WORKDAY(Fills_Summary[[#This Row],[Trade Date]],2,$P$2:$P$12)</f>
        <v>46055</v>
      </c>
      <c r="C57" s="27" t="str">
        <f t="shared" si="3"/>
        <v>Nordnet AB</v>
      </c>
      <c r="D57" s="27" t="str">
        <f t="shared" si="4"/>
        <v>SE0015192067</v>
      </c>
      <c r="E57" s="25">
        <v>100</v>
      </c>
      <c r="F57" s="26">
        <v>296.8</v>
      </c>
      <c r="G57" s="24">
        <v>29680</v>
      </c>
      <c r="H57" s="26">
        <v>294.69349999999997</v>
      </c>
      <c r="I57" s="26">
        <f>AVERAGE($H$5:H57)</f>
        <v>269.20397735849053</v>
      </c>
      <c r="J57" s="26">
        <v>267.08477299999998</v>
      </c>
      <c r="K57" s="25">
        <f>SUM($E$5:E57)+919819</f>
        <v>1570600</v>
      </c>
      <c r="L57" s="25">
        <f t="shared" si="5"/>
        <v>250206518</v>
      </c>
      <c r="M57" s="24">
        <v>296.8</v>
      </c>
      <c r="N57" s="24">
        <v>296.8</v>
      </c>
    </row>
    <row r="58" spans="1:14">
      <c r="A58" s="24" t="s">
        <v>439</v>
      </c>
      <c r="B58" s="27">
        <f>+WORKDAY(Fills_Summary[[#This Row],[Trade Date]],2,$P$2:$P$12)</f>
        <v>46056</v>
      </c>
      <c r="C58" s="27" t="str">
        <f t="shared" si="3"/>
        <v>Nordnet AB</v>
      </c>
      <c r="D58" s="27" t="str">
        <f t="shared" si="4"/>
        <v>SE0015192067</v>
      </c>
      <c r="E58" s="25">
        <v>100</v>
      </c>
      <c r="F58" s="26">
        <v>294.2</v>
      </c>
      <c r="G58" s="24">
        <v>29420</v>
      </c>
      <c r="H58" s="26">
        <v>291.62329999999997</v>
      </c>
      <c r="I58" s="26">
        <f>AVERAGE($H$5:H58)</f>
        <v>269.61914999999999</v>
      </c>
      <c r="J58" s="26">
        <v>267.08893899999998</v>
      </c>
      <c r="K58" s="25">
        <f>SUM($E$5:E58)+919819</f>
        <v>1570700</v>
      </c>
      <c r="L58" s="25">
        <f t="shared" si="5"/>
        <v>250206518</v>
      </c>
      <c r="M58" s="24">
        <v>294.2</v>
      </c>
      <c r="N58" s="24">
        <v>294.2</v>
      </c>
    </row>
    <row r="59" spans="1:14">
      <c r="A59" s="20" t="s">
        <v>438</v>
      </c>
      <c r="B59" s="20"/>
      <c r="C59" s="20"/>
      <c r="D59" s="20"/>
      <c r="E59" s="23">
        <f>+SUBTOTAL(9,Fills_Summary[Daily Number of Shares Purchased])</f>
        <v>650881</v>
      </c>
      <c r="F59" s="21"/>
      <c r="G59" s="22">
        <f>+SUBTOTAL(9,Fills_Summary[Daily Purchase Amount])</f>
        <v>173843115.639</v>
      </c>
      <c r="H59" s="21">
        <f>SUBTOTAL(101,Fills_Summary[VWAP])</f>
        <v>269.61914999999999</v>
      </c>
      <c r="I59" s="21"/>
      <c r="J59" s="20"/>
      <c r="K59" s="20"/>
      <c r="L59" s="20"/>
      <c r="M59" s="20"/>
      <c r="N59" s="20"/>
    </row>
    <row r="60" spans="1:14">
      <c r="E60" s="18"/>
    </row>
    <row r="61" spans="1:14">
      <c r="E61" s="18"/>
      <c r="G61" s="17"/>
      <c r="H61" s="19"/>
      <c r="I61" s="19"/>
      <c r="J61" s="19"/>
    </row>
    <row r="62" spans="1:14">
      <c r="E62" s="18"/>
      <c r="G62" s="17"/>
      <c r="H62" s="19"/>
      <c r="I62" s="19"/>
    </row>
    <row r="63" spans="1:14">
      <c r="G63" s="17"/>
      <c r="H63" s="19"/>
      <c r="I63" s="19"/>
    </row>
    <row r="64" spans="1:14">
      <c r="E64" s="18"/>
      <c r="G64" s="14"/>
    </row>
    <row r="65" spans="1:23">
      <c r="G65" s="17"/>
    </row>
    <row r="66" spans="1:23" ht="16">
      <c r="J66" s="15"/>
    </row>
    <row r="67" spans="1:23" ht="16">
      <c r="H67" s="16"/>
      <c r="J67" s="15"/>
    </row>
    <row r="68" spans="1:23">
      <c r="J68" s="14"/>
    </row>
    <row r="72" spans="1:23" s="13" customForma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1:23" s="13" customForma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3" s="13" customForma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s="13" customForma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s="13" customForma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trades</vt:lpstr>
      <vt:lpstr>Private - Buyback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2026-02-02T08:29:11Z</dcterms:modified>
</cp:coreProperties>
</file>